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https://vosahliktest-my.sharepoint.com/personal/jan_vosahlik_com/Documents/20 Work/60 Service &amp; Involvement/10 ACI/238 - Workability of Fresh Concrete/238-A Student Workability Competition/Workability Competition Spring 2024/"/>
    </mc:Choice>
  </mc:AlternateContent>
  <xr:revisionPtr revIDLastSave="662" documentId="13_ncr:1_{DBAF46F5-459C-4234-A364-B41BD41B25EC}" xr6:coauthVersionLast="47" xr6:coauthVersionMax="47" xr10:uidLastSave="{513B82DC-37FC-4ABB-8FCB-375874E2FC89}"/>
  <workbookProtection workbookAlgorithmName="SHA-512" workbookHashValue="sg+y8yQyXRnkBWr3p1hZIDh1AVXL/zvdl0boaE9TRl0RxuE4m72KgdXFzAHP5jmrlxHpbeDcNoo+BeHM6J6rYA==" workbookSaltValue="HDeTPr3nB6EM1fB3kT1cIg==" workbookSpinCount="100000" lockStructure="1"/>
  <bookViews>
    <workbookView xWindow="-108" yWindow="-108" windowWidth="23256" windowHeight="13896" xr2:uid="{829166F0-710E-41A3-91EC-2EED17DF834F}"/>
  </bookViews>
  <sheets>
    <sheet name="01-Team Info and Instructions" sheetId="1" r:id="rId1"/>
    <sheet name="02-Mix Design" sheetId="2" r:id="rId2"/>
    <sheet name="03-Competition Batch Summary" sheetId="4" r:id="rId3"/>
    <sheet name="LookUp Tables (Hide)" sheetId="3" state="hidden" r:id="rId4"/>
  </sheets>
  <definedNames>
    <definedName name="cost_fa">'LookUp Tables (Hide)'!$C$7</definedName>
    <definedName name="cost_ls">'LookUp Tables (Hide)'!$C$11</definedName>
    <definedName name="cost_mk">'LookUp Tables (Hide)'!$C$10</definedName>
    <definedName name="cost_opc">'LookUp Tables (Hide)'!$C$6</definedName>
    <definedName name="cost_sf">'LookUp Tables (Hide)'!$C$9</definedName>
    <definedName name="cost_slag">'LookUp Tables (Hide)'!$C$8</definedName>
    <definedName name="gwp_fa">'LookUp Tables (Hide)'!$D$7</definedName>
    <definedName name="gwp_glass">'LookUp Tables (Hide)'!$D$12</definedName>
    <definedName name="gwp_ls">'LookUp Tables (Hide)'!$D$11</definedName>
    <definedName name="gwp_mk">'LookUp Tables (Hide)'!$D$10</definedName>
    <definedName name="gwp_nano">'LookUp Tables (Hide)'!$D$13</definedName>
    <definedName name="gwp_opc">'LookUp Tables (Hide)'!$D$6</definedName>
    <definedName name="gwp_sf">'LookUp Tables (Hide)'!$D$9</definedName>
    <definedName name="gwp_slag">'LookUp Tables (Hide)'!$D$8</definedName>
    <definedName name="_xlnm.Print_Area" localSheetId="0">'01-Team Info and Instructions'!$A$1:$H$28</definedName>
    <definedName name="_xlnm.Print_Area" localSheetId="2">'03-Competition Batch Summary'!$A$1:$K$68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9" i="2" l="1"/>
  <c r="J83" i="2"/>
  <c r="L83" i="2" s="1"/>
  <c r="AL59" i="2"/>
  <c r="AL57" i="2"/>
  <c r="AL55" i="2"/>
  <c r="AL53" i="2"/>
  <c r="AN53" i="2" s="1"/>
  <c r="AL49" i="2"/>
  <c r="AN49" i="2" s="1"/>
  <c r="AH59" i="2"/>
  <c r="AH57" i="2"/>
  <c r="AH55" i="2"/>
  <c r="AH53" i="2"/>
  <c r="AJ53" i="2" s="1"/>
  <c r="AL51" i="2"/>
  <c r="AH49" i="2"/>
  <c r="AH51" i="2"/>
  <c r="J49" i="2"/>
  <c r="AJ49" i="2" l="1"/>
  <c r="D8" i="4" l="1"/>
  <c r="D6" i="4"/>
  <c r="D50" i="4"/>
  <c r="B50" i="4"/>
  <c r="B48" i="4"/>
  <c r="B54" i="4"/>
  <c r="D54" i="4" s="1"/>
  <c r="B56" i="4"/>
  <c r="B58" i="4"/>
  <c r="B60" i="4"/>
  <c r="D60" i="4" s="1"/>
  <c r="B62" i="4"/>
  <c r="D62" i="4" s="1"/>
  <c r="B64" i="4"/>
  <c r="D64" i="4" s="1"/>
  <c r="B42" i="4"/>
  <c r="C42" i="4" s="1"/>
  <c r="B44" i="4"/>
  <c r="C44" i="4" s="1"/>
  <c r="B36" i="4"/>
  <c r="C36" i="4" s="1"/>
  <c r="B38" i="4"/>
  <c r="C38" i="4" s="1"/>
  <c r="B40" i="4"/>
  <c r="C40" i="4" s="1"/>
  <c r="B34" i="4"/>
  <c r="C34" i="4" s="1"/>
  <c r="B22" i="4"/>
  <c r="C22" i="4" s="1"/>
  <c r="B24" i="4"/>
  <c r="C24" i="4" s="1"/>
  <c r="B26" i="4"/>
  <c r="C26" i="4" s="1"/>
  <c r="B28" i="4"/>
  <c r="C28" i="4" s="1"/>
  <c r="B30" i="4"/>
  <c r="C30" i="4" s="1"/>
  <c r="B20" i="4"/>
  <c r="C20" i="4" s="1"/>
  <c r="H41" i="2"/>
  <c r="R83" i="2" s="1"/>
  <c r="H21" i="2"/>
  <c r="AR19" i="2"/>
  <c r="AP19" i="2"/>
  <c r="AR17" i="2"/>
  <c r="AP17" i="2"/>
  <c r="AR15" i="2"/>
  <c r="AP15" i="2"/>
  <c r="AR13" i="2"/>
  <c r="AP13" i="2"/>
  <c r="AR11" i="2"/>
  <c r="AP11" i="2"/>
  <c r="AR9" i="2"/>
  <c r="V21" i="2"/>
  <c r="T21" i="2"/>
  <c r="R21" i="2"/>
  <c r="P21" i="2"/>
  <c r="N21" i="2"/>
  <c r="L21" i="2"/>
  <c r="R79" i="2" s="1"/>
  <c r="AP9" i="2"/>
  <c r="AH69" i="2"/>
  <c r="AJ69" i="2" s="1"/>
  <c r="J69" i="2"/>
  <c r="J71" i="2"/>
  <c r="AN69" i="2"/>
  <c r="L59" i="2"/>
  <c r="P59" i="2" s="1"/>
  <c r="J59" i="2"/>
  <c r="L57" i="2"/>
  <c r="P57" i="2" s="1"/>
  <c r="J57" i="2"/>
  <c r="L55" i="2"/>
  <c r="P55" i="2" s="1"/>
  <c r="J55" i="2"/>
  <c r="L53" i="2"/>
  <c r="P53" i="2" s="1"/>
  <c r="J53" i="2"/>
  <c r="L51" i="2"/>
  <c r="N51" i="2" s="1"/>
  <c r="J51" i="2"/>
  <c r="AL39" i="2"/>
  <c r="AN39" i="2" s="1"/>
  <c r="AL37" i="2"/>
  <c r="AN37" i="2" s="1"/>
  <c r="AL35" i="2"/>
  <c r="AN35" i="2" s="1"/>
  <c r="AL33" i="2"/>
  <c r="AN33" i="2" s="1"/>
  <c r="AL31" i="2"/>
  <c r="AN31" i="2" s="1"/>
  <c r="AL29" i="2"/>
  <c r="AN29" i="2" s="1"/>
  <c r="AH39" i="2"/>
  <c r="AJ39" i="2" s="1"/>
  <c r="AH37" i="2"/>
  <c r="AJ37" i="2" s="1"/>
  <c r="AH35" i="2"/>
  <c r="AJ35" i="2" s="1"/>
  <c r="AH33" i="2"/>
  <c r="AJ33" i="2" s="1"/>
  <c r="AH31" i="2"/>
  <c r="AJ31" i="2" s="1"/>
  <c r="AH29" i="2"/>
  <c r="AJ29" i="2" s="1"/>
  <c r="AL19" i="2"/>
  <c r="AN19" i="2" s="1"/>
  <c r="AL17" i="2"/>
  <c r="AN17" i="2" s="1"/>
  <c r="AL15" i="2"/>
  <c r="AN15" i="2" s="1"/>
  <c r="AL11" i="2"/>
  <c r="AN11" i="2" s="1"/>
  <c r="AL9" i="2"/>
  <c r="AN9" i="2" s="1"/>
  <c r="AH19" i="2"/>
  <c r="AJ19" i="2" s="1"/>
  <c r="AH17" i="2"/>
  <c r="AJ17" i="2" s="1"/>
  <c r="AH15" i="2"/>
  <c r="AJ15" i="2" s="1"/>
  <c r="AH13" i="2"/>
  <c r="AJ13" i="2" s="1"/>
  <c r="AH11" i="2"/>
  <c r="AJ11" i="2" s="1"/>
  <c r="AL13" i="2"/>
  <c r="AN13" i="2" s="1"/>
  <c r="L49" i="2"/>
  <c r="N49" i="2" s="1"/>
  <c r="X39" i="2"/>
  <c r="X37" i="2"/>
  <c r="X35" i="2"/>
  <c r="X33" i="2"/>
  <c r="X31" i="2"/>
  <c r="X29" i="2"/>
  <c r="J39" i="2"/>
  <c r="J37" i="2"/>
  <c r="J35" i="2"/>
  <c r="J33" i="2"/>
  <c r="J31" i="2"/>
  <c r="J29" i="2"/>
  <c r="J19" i="2"/>
  <c r="J17" i="2"/>
  <c r="J15" i="2"/>
  <c r="J13" i="2"/>
  <c r="J11" i="2"/>
  <c r="AH9" i="2"/>
  <c r="AN59" i="2" l="1"/>
  <c r="AJ59" i="2"/>
  <c r="AN57" i="2"/>
  <c r="AJ57" i="2"/>
  <c r="AN55" i="2"/>
  <c r="AJ55" i="2"/>
  <c r="AJ51" i="2"/>
  <c r="AN51" i="2"/>
  <c r="D58" i="4"/>
  <c r="D56" i="4"/>
  <c r="D48" i="4"/>
  <c r="D20" i="4"/>
  <c r="D28" i="4"/>
  <c r="D36" i="4"/>
  <c r="D44" i="4"/>
  <c r="D34" i="4"/>
  <c r="D22" i="4"/>
  <c r="D24" i="4"/>
  <c r="D26" i="4"/>
  <c r="D38" i="4"/>
  <c r="D30" i="4"/>
  <c r="D40" i="4"/>
  <c r="D42" i="4"/>
  <c r="L61" i="2"/>
  <c r="X83" i="2" s="1"/>
  <c r="AP21" i="2"/>
  <c r="X79" i="2" s="1"/>
  <c r="J79" i="2" s="1"/>
  <c r="L79" i="2" s="1"/>
  <c r="AR21" i="2"/>
  <c r="X69" i="2" s="1"/>
  <c r="N59" i="2"/>
  <c r="N57" i="2"/>
  <c r="J61" i="2"/>
  <c r="N55" i="2"/>
  <c r="N53" i="2"/>
  <c r="P51" i="2"/>
  <c r="AJ41" i="2"/>
  <c r="P49" i="2"/>
  <c r="AN41" i="2"/>
  <c r="AN21" i="2"/>
  <c r="AB29" i="2"/>
  <c r="AB37" i="2"/>
  <c r="AD37" i="2" s="1"/>
  <c r="AB39" i="2"/>
  <c r="AD39" i="2" s="1"/>
  <c r="AB31" i="2"/>
  <c r="AD31" i="2" s="1"/>
  <c r="AB33" i="2"/>
  <c r="AB35" i="2"/>
  <c r="J41" i="2"/>
  <c r="J21" i="2"/>
  <c r="J77" i="2" s="1"/>
  <c r="L77" i="2" s="1"/>
  <c r="X19" i="2"/>
  <c r="X17" i="2"/>
  <c r="X15" i="2"/>
  <c r="X13" i="2"/>
  <c r="X11" i="2"/>
  <c r="AJ9" i="2"/>
  <c r="X9" i="2"/>
  <c r="J81" i="2" l="1"/>
  <c r="L81" i="2" s="1"/>
  <c r="AJ61" i="2"/>
  <c r="AN61" i="2"/>
  <c r="AL79" i="2" s="1"/>
  <c r="I8" i="4" s="1"/>
  <c r="AD29" i="2"/>
  <c r="AF29" i="2" s="1"/>
  <c r="L85" i="2"/>
  <c r="N61" i="2"/>
  <c r="P61" i="2"/>
  <c r="P69" i="2" s="1"/>
  <c r="AD33" i="2"/>
  <c r="AF33" i="2" s="1"/>
  <c r="AF39" i="2"/>
  <c r="AD35" i="2"/>
  <c r="AJ21" i="2"/>
  <c r="AH79" i="2" l="1"/>
  <c r="I6" i="4" s="1"/>
  <c r="AF31" i="2"/>
  <c r="AF35" i="2"/>
  <c r="AF37" i="2"/>
  <c r="AB41" i="2"/>
  <c r="J87" i="2" s="1"/>
  <c r="L87" i="2" s="1"/>
  <c r="AF41" i="2" l="1"/>
  <c r="L89" i="2" s="1"/>
  <c r="D10" i="4" s="1"/>
</calcChain>
</file>

<file path=xl/sharedStrings.xml><?xml version="1.0" encoding="utf-8"?>
<sst xmlns="http://schemas.openxmlformats.org/spreadsheetml/2006/main" count="254" uniqueCount="179">
  <si>
    <t>Relative Density</t>
  </si>
  <si>
    <t>Portland Cement, wt%</t>
  </si>
  <si>
    <r>
      <t xml:space="preserve">Material Source
</t>
    </r>
    <r>
      <rPr>
        <i/>
        <sz val="10"/>
        <color theme="1"/>
        <rFont val="Roboto"/>
      </rPr>
      <t>Plant, location</t>
    </r>
  </si>
  <si>
    <r>
      <t xml:space="preserve">Weight
</t>
    </r>
    <r>
      <rPr>
        <i/>
        <sz val="10"/>
        <color theme="1"/>
        <rFont val="Roboto"/>
      </rPr>
      <t>kg/m³</t>
    </r>
  </si>
  <si>
    <t>Material</t>
  </si>
  <si>
    <r>
      <t xml:space="preserve">Unit Cost
</t>
    </r>
    <r>
      <rPr>
        <i/>
        <sz val="10"/>
        <color theme="1"/>
        <rFont val="Roboto"/>
      </rPr>
      <t>$/ton</t>
    </r>
  </si>
  <si>
    <r>
      <t xml:space="preserve">Total Cost
</t>
    </r>
    <r>
      <rPr>
        <i/>
        <sz val="10"/>
        <color theme="1"/>
        <rFont val="Roboto"/>
      </rPr>
      <t>$/m³</t>
    </r>
  </si>
  <si>
    <r>
      <t xml:space="preserve">Volume
</t>
    </r>
    <r>
      <rPr>
        <i/>
        <sz val="10"/>
        <color theme="1"/>
        <rFont val="Roboto"/>
      </rPr>
      <t>l/m³</t>
    </r>
  </si>
  <si>
    <t>Fly Ash
wt%</t>
  </si>
  <si>
    <t>Slag
wt%</t>
  </si>
  <si>
    <t>Metakaolin
wt%</t>
  </si>
  <si>
    <t>Silica Fume
wt%</t>
  </si>
  <si>
    <r>
      <t xml:space="preserve">Sum
</t>
    </r>
    <r>
      <rPr>
        <i/>
        <sz val="8"/>
        <color theme="1"/>
        <rFont val="Roboto"/>
      </rPr>
      <t>Must be 100%</t>
    </r>
  </si>
  <si>
    <t>Natural Sand</t>
  </si>
  <si>
    <t>Manufactured Sand</t>
  </si>
  <si>
    <t>Water</t>
  </si>
  <si>
    <t>Portland Cement</t>
  </si>
  <si>
    <t>Fly Ash</t>
  </si>
  <si>
    <t>Slag Cement</t>
  </si>
  <si>
    <t>Silica Fume</t>
  </si>
  <si>
    <t>Metakaolin</t>
  </si>
  <si>
    <t>Limestone Powder</t>
  </si>
  <si>
    <t>Glass Powder</t>
  </si>
  <si>
    <t>Nanomaterials</t>
  </si>
  <si>
    <t>Limestone Filler
wt%</t>
  </si>
  <si>
    <t>Cost, $/metric ton</t>
  </si>
  <si>
    <r>
      <t>GWP, kgCO</t>
    </r>
    <r>
      <rPr>
        <b/>
        <vertAlign val="subscript"/>
        <sz val="9"/>
        <color theme="1"/>
        <rFont val="Roboto"/>
      </rPr>
      <t>2</t>
    </r>
    <r>
      <rPr>
        <b/>
        <sz val="9"/>
        <color theme="1"/>
        <rFont val="Roboto"/>
      </rPr>
      <t>eq/kg</t>
    </r>
  </si>
  <si>
    <t>Total</t>
  </si>
  <si>
    <r>
      <t xml:space="preserve">GWP
</t>
    </r>
    <r>
      <rPr>
        <i/>
        <sz val="10"/>
        <color theme="1"/>
        <rFont val="Roboto"/>
      </rPr>
      <t>kgCO2eq/kg</t>
    </r>
  </si>
  <si>
    <r>
      <t xml:space="preserve">Cost of Filler
</t>
    </r>
    <r>
      <rPr>
        <i/>
        <sz val="10"/>
        <color theme="1"/>
        <rFont val="Roboto"/>
      </rPr>
      <t>$/ton</t>
    </r>
  </si>
  <si>
    <r>
      <t xml:space="preserve">GWP of Filler
</t>
    </r>
    <r>
      <rPr>
        <i/>
        <sz val="10"/>
        <color theme="1"/>
        <rFont val="Roboto"/>
      </rPr>
      <t>kgCO</t>
    </r>
    <r>
      <rPr>
        <i/>
        <vertAlign val="subscript"/>
        <sz val="10"/>
        <color theme="1"/>
        <rFont val="Roboto"/>
      </rPr>
      <t>2</t>
    </r>
    <r>
      <rPr>
        <i/>
        <sz val="10"/>
        <color theme="1"/>
        <rFont val="Roboto"/>
      </rPr>
      <t>eq/kg</t>
    </r>
  </si>
  <si>
    <t>None</t>
  </si>
  <si>
    <r>
      <t xml:space="preserve">GWP Total
</t>
    </r>
    <r>
      <rPr>
        <i/>
        <sz val="10"/>
        <color theme="1"/>
        <rFont val="Roboto"/>
      </rPr>
      <t>kgCO2eq/m³</t>
    </r>
  </si>
  <si>
    <r>
      <t xml:space="preserve">GWP of Local Portland Cement
</t>
    </r>
    <r>
      <rPr>
        <i/>
        <sz val="10"/>
        <color theme="1"/>
        <rFont val="Roboto"/>
      </rPr>
      <t>kgCO</t>
    </r>
    <r>
      <rPr>
        <i/>
        <vertAlign val="subscript"/>
        <sz val="10"/>
        <color theme="1"/>
        <rFont val="Roboto"/>
      </rPr>
      <t>2</t>
    </r>
    <r>
      <rPr>
        <i/>
        <sz val="10"/>
        <color theme="1"/>
        <rFont val="Roboto"/>
      </rPr>
      <t>eq/kg</t>
    </r>
  </si>
  <si>
    <r>
      <t xml:space="preserve">Cost of Local Portland Cement
</t>
    </r>
    <r>
      <rPr>
        <i/>
        <sz val="10"/>
        <color theme="1"/>
        <rFont val="Roboto"/>
      </rPr>
      <t>$/ton</t>
    </r>
  </si>
  <si>
    <t>Passing
Sieve #4, %</t>
  </si>
  <si>
    <t>Passing
Sieve #8, %</t>
  </si>
  <si>
    <t>Passing
Sieve #16, %</t>
  </si>
  <si>
    <t>Passing
Sieve #30, %</t>
  </si>
  <si>
    <t>Passing
Sieve #50, %</t>
  </si>
  <si>
    <t>Passing
Sieve #100, %</t>
  </si>
  <si>
    <r>
      <t xml:space="preserve">SSD Weight
</t>
    </r>
    <r>
      <rPr>
        <i/>
        <sz val="10"/>
        <color theme="1"/>
        <rFont val="Roboto"/>
      </rPr>
      <t>kg/m³</t>
    </r>
  </si>
  <si>
    <t>Passing, %</t>
  </si>
  <si>
    <t>Sieve #</t>
  </si>
  <si>
    <t>#4</t>
  </si>
  <si>
    <t>#8</t>
  </si>
  <si>
    <t>#16</t>
  </si>
  <si>
    <t>#30</t>
  </si>
  <si>
    <t>#50</t>
  </si>
  <si>
    <t>#100</t>
  </si>
  <si>
    <t>02 AGGREGATES</t>
  </si>
  <si>
    <t>Proportion of the Final Blend, wt%</t>
  </si>
  <si>
    <t>03 ADMIXTURES</t>
  </si>
  <si>
    <t>Admixture
Name &amp; Producer</t>
  </si>
  <si>
    <r>
      <t xml:space="preserve">Dosage
</t>
    </r>
    <r>
      <rPr>
        <i/>
        <sz val="10"/>
        <color theme="1"/>
        <rFont val="Roboto"/>
      </rPr>
      <t>ml/m³</t>
    </r>
  </si>
  <si>
    <t>04 WATER &amp; AIR</t>
  </si>
  <si>
    <t>Cumulative Retained, %</t>
  </si>
  <si>
    <t>Individual Sieve Retained, %</t>
  </si>
  <si>
    <t>F.M.</t>
  </si>
  <si>
    <t>45% Rule</t>
  </si>
  <si>
    <t>Air-entraining Agent</t>
  </si>
  <si>
    <t>Viscosity-Modifying Agent</t>
  </si>
  <si>
    <t>Set Retarder</t>
  </si>
  <si>
    <t>Accelerator</t>
  </si>
  <si>
    <t>High-Range Water Reducer (Non-PCE)</t>
  </si>
  <si>
    <t>Mid-Range Water Reducer</t>
  </si>
  <si>
    <t>High-Range Water Reducer (PCE)</t>
  </si>
  <si>
    <t>Other</t>
  </si>
  <si>
    <t>Normal Water Reducer</t>
  </si>
  <si>
    <r>
      <t xml:space="preserve">Weight
</t>
    </r>
    <r>
      <rPr>
        <sz val="10"/>
        <color theme="1"/>
        <rFont val="Roboto"/>
      </rPr>
      <t>kg</t>
    </r>
    <r>
      <rPr>
        <i/>
        <sz val="10"/>
        <color theme="1"/>
        <rFont val="Roboto"/>
      </rPr>
      <t>/m³</t>
    </r>
  </si>
  <si>
    <r>
      <t xml:space="preserve">Water Content
</t>
    </r>
    <r>
      <rPr>
        <sz val="10"/>
        <color theme="1"/>
        <rFont val="Roboto"/>
      </rPr>
      <t>kg</t>
    </r>
    <r>
      <rPr>
        <i/>
        <sz val="10"/>
        <color theme="1"/>
        <rFont val="Roboto"/>
      </rPr>
      <t>/m³</t>
    </r>
  </si>
  <si>
    <r>
      <t xml:space="preserve">Solids Content
</t>
    </r>
    <r>
      <rPr>
        <sz val="10"/>
        <color theme="1"/>
        <rFont val="Roboto"/>
      </rPr>
      <t>kg</t>
    </r>
    <r>
      <rPr>
        <i/>
        <sz val="10"/>
        <color theme="1"/>
        <rFont val="Roboto"/>
      </rPr>
      <t>/m³</t>
    </r>
  </si>
  <si>
    <t>Cost, $/liter</t>
  </si>
  <si>
    <r>
      <t xml:space="preserve">Cost of Admixture
</t>
    </r>
    <r>
      <rPr>
        <i/>
        <sz val="10"/>
        <color theme="1"/>
        <rFont val="Roboto"/>
      </rPr>
      <t>$/liter</t>
    </r>
  </si>
  <si>
    <r>
      <t xml:space="preserve">Unit Cost
</t>
    </r>
    <r>
      <rPr>
        <i/>
        <sz val="10"/>
        <color theme="1"/>
        <rFont val="Roboto"/>
      </rPr>
      <t>$/liter</t>
    </r>
  </si>
  <si>
    <r>
      <t xml:space="preserve">GWP of Admixture
</t>
    </r>
    <r>
      <rPr>
        <i/>
        <sz val="10"/>
        <color theme="1"/>
        <rFont val="Roboto"/>
      </rPr>
      <t>kgCO</t>
    </r>
    <r>
      <rPr>
        <i/>
        <vertAlign val="subscript"/>
        <sz val="10"/>
        <color theme="1"/>
        <rFont val="Roboto"/>
      </rPr>
      <t>2</t>
    </r>
    <r>
      <rPr>
        <i/>
        <sz val="10"/>
        <color theme="1"/>
        <rFont val="Roboto"/>
      </rPr>
      <t>eq/liter</t>
    </r>
  </si>
  <si>
    <r>
      <t xml:space="preserve">GWP
</t>
    </r>
    <r>
      <rPr>
        <i/>
        <sz val="10"/>
        <color theme="1"/>
        <rFont val="Roboto"/>
      </rPr>
      <t>kgCO2eq/liter</t>
    </r>
  </si>
  <si>
    <r>
      <t xml:space="preserve">If other filler is used, please provide its cost. 
</t>
    </r>
    <r>
      <rPr>
        <sz val="10"/>
        <color rgb="FF898D8D"/>
        <rFont val="Roboto"/>
      </rPr>
      <t>The actual cost for the mixture cost calculation will be based relative to the local cost of portland cement (See Rules Section 4.f.iv).</t>
    </r>
  </si>
  <si>
    <r>
      <rPr>
        <b/>
        <sz val="10"/>
        <color rgb="FF898D8D"/>
        <rFont val="Roboto"/>
      </rPr>
      <t xml:space="preserve">Sieve analysis data must be provided. 
</t>
    </r>
    <r>
      <rPr>
        <sz val="10"/>
        <color rgb="FF898D8D"/>
        <rFont val="Roboto"/>
      </rPr>
      <t xml:space="preserve">
Please check ASTM C33 for sieve analysis details.</t>
    </r>
  </si>
  <si>
    <r>
      <t xml:space="preserve">If any of the cells above are </t>
    </r>
    <r>
      <rPr>
        <b/>
        <sz val="10"/>
        <color rgb="FFED1C24"/>
        <rFont val="Roboto"/>
      </rPr>
      <t>RED</t>
    </r>
    <r>
      <rPr>
        <b/>
        <sz val="10"/>
        <color rgb="FF898D8D"/>
        <rFont val="Roboto"/>
      </rPr>
      <t xml:space="preserve"> this means your aggregate blend is not compliant with ASTM C33.</t>
    </r>
  </si>
  <si>
    <r>
      <t xml:space="preserve">This sheet allows for input for up to six admixtures.
</t>
    </r>
    <r>
      <rPr>
        <sz val="10"/>
        <color rgb="FF898D8D"/>
        <rFont val="Roboto"/>
      </rPr>
      <t>It is not anticipated that your team will use all six. Once you select the admixture type, the cells will activate.
 If you use less than six admixtures in your mortar, please leave the cells empty.</t>
    </r>
  </si>
  <si>
    <r>
      <t xml:space="preserve">This sheet allows for input for up to six aggregates.
</t>
    </r>
    <r>
      <rPr>
        <sz val="10"/>
        <color rgb="FF898D8D"/>
        <rFont val="Roboto"/>
      </rPr>
      <t>It is not anticipated that your team will use all six. Once you select the sand type, the cells will activate.
 If you use less than six aggregates in your mortar, please leave the cells empty.</t>
    </r>
  </si>
  <si>
    <r>
      <t xml:space="preserve">This sheet allows for input for up to six binder materials. 
</t>
    </r>
    <r>
      <rPr>
        <sz val="10"/>
        <color rgb="FF898D8D"/>
        <rFont val="Roboto"/>
      </rPr>
      <t>It is not anticipated that your team will use all six. Once you select the binder material type, the cells will activate.
 If you use less than six materials in your mortar binder system, please leave the cells empty.</t>
    </r>
  </si>
  <si>
    <r>
      <rPr>
        <sz val="14"/>
        <color theme="1"/>
        <rFont val="Roboto"/>
      </rPr>
      <t>01</t>
    </r>
    <r>
      <rPr>
        <b/>
        <sz val="14"/>
        <color theme="1"/>
        <rFont val="Roboto"/>
      </rPr>
      <t xml:space="preserve"> BINDER</t>
    </r>
  </si>
  <si>
    <r>
      <rPr>
        <sz val="10"/>
        <color theme="1"/>
        <rFont val="Roboto"/>
      </rPr>
      <t>Section 01.A</t>
    </r>
    <r>
      <rPr>
        <b/>
        <sz val="10"/>
        <color theme="1"/>
        <rFont val="Roboto"/>
      </rPr>
      <t xml:space="preserve"> Binder Material Identification &amp; Proportions</t>
    </r>
  </si>
  <si>
    <r>
      <rPr>
        <sz val="10"/>
        <color theme="1"/>
        <rFont val="Roboto"/>
      </rPr>
      <t>Section 02.A</t>
    </r>
    <r>
      <rPr>
        <b/>
        <sz val="10"/>
        <color theme="1"/>
        <rFont val="Roboto"/>
      </rPr>
      <t xml:space="preserve"> Aggregate Identification &amp; Proportions</t>
    </r>
  </si>
  <si>
    <r>
      <rPr>
        <sz val="10"/>
        <color theme="1"/>
        <rFont val="Roboto"/>
      </rPr>
      <t>Section 03.A</t>
    </r>
    <r>
      <rPr>
        <b/>
        <sz val="10"/>
        <color theme="1"/>
        <rFont val="Roboto"/>
      </rPr>
      <t xml:space="preserve"> Admixtures Identification &amp; Proportions</t>
    </r>
  </si>
  <si>
    <r>
      <rPr>
        <sz val="10"/>
        <color theme="1"/>
        <rFont val="Roboto"/>
      </rPr>
      <t>Section 03.B</t>
    </r>
    <r>
      <rPr>
        <b/>
        <sz val="10"/>
        <color theme="1"/>
        <rFont val="Roboto"/>
      </rPr>
      <t xml:space="preserve"> Volume</t>
    </r>
  </si>
  <si>
    <r>
      <rPr>
        <sz val="10"/>
        <color theme="1"/>
        <rFont val="Roboto"/>
      </rPr>
      <t>Section 02.B</t>
    </r>
    <r>
      <rPr>
        <b/>
        <sz val="10"/>
        <color theme="1"/>
        <rFont val="Roboto"/>
      </rPr>
      <t xml:space="preserve"> Volume</t>
    </r>
  </si>
  <si>
    <r>
      <rPr>
        <sz val="10"/>
        <color theme="1"/>
        <rFont val="Roboto"/>
      </rPr>
      <t>Section 01.B</t>
    </r>
    <r>
      <rPr>
        <b/>
        <sz val="10"/>
        <color theme="1"/>
        <rFont val="Roboto"/>
      </rPr>
      <t xml:space="preserve"> Volume</t>
    </r>
  </si>
  <si>
    <r>
      <rPr>
        <sz val="10"/>
        <color theme="1"/>
        <rFont val="Roboto"/>
      </rPr>
      <t>Section 01.C</t>
    </r>
    <r>
      <rPr>
        <b/>
        <sz val="10"/>
        <color theme="1"/>
        <rFont val="Roboto"/>
      </rPr>
      <t xml:space="preserve"> Blended Cement Composition</t>
    </r>
  </si>
  <si>
    <r>
      <rPr>
        <sz val="10"/>
        <color theme="1"/>
        <rFont val="Roboto"/>
      </rPr>
      <t>Section 01.D</t>
    </r>
    <r>
      <rPr>
        <b/>
        <sz val="10"/>
        <color theme="1"/>
        <rFont val="Roboto"/>
      </rPr>
      <t xml:space="preserve"> Other Filler Cost &amp; GWP</t>
    </r>
  </si>
  <si>
    <r>
      <rPr>
        <sz val="10"/>
        <color theme="1"/>
        <rFont val="Roboto"/>
      </rPr>
      <t>Section 01.E</t>
    </r>
    <r>
      <rPr>
        <b/>
        <sz val="10"/>
        <color theme="1"/>
        <rFont val="Roboto"/>
      </rPr>
      <t xml:space="preserve"> Cost</t>
    </r>
  </si>
  <si>
    <r>
      <rPr>
        <sz val="10"/>
        <color theme="1"/>
        <rFont val="Roboto"/>
      </rPr>
      <t>Section 01.F</t>
    </r>
    <r>
      <rPr>
        <b/>
        <sz val="10"/>
        <color theme="1"/>
        <rFont val="Roboto"/>
      </rPr>
      <t xml:space="preserve"> Global Warming Potential</t>
    </r>
  </si>
  <si>
    <r>
      <rPr>
        <sz val="10"/>
        <color theme="1"/>
        <rFont val="Roboto"/>
      </rPr>
      <t>Section 02.C</t>
    </r>
    <r>
      <rPr>
        <b/>
        <sz val="10"/>
        <color theme="1"/>
        <rFont val="Roboto"/>
      </rPr>
      <t xml:space="preserve"> Aggregate Gradation</t>
    </r>
  </si>
  <si>
    <r>
      <rPr>
        <sz val="10"/>
        <color theme="1"/>
        <rFont val="Roboto"/>
      </rPr>
      <t>Section 03.D</t>
    </r>
    <r>
      <rPr>
        <b/>
        <sz val="10"/>
        <color theme="1"/>
        <rFont val="Roboto"/>
      </rPr>
      <t xml:space="preserve"> ASTM C33 Compliance Check</t>
    </r>
  </si>
  <si>
    <r>
      <rPr>
        <sz val="10"/>
        <color theme="1"/>
        <rFont val="Roboto"/>
      </rPr>
      <t>Section 02.E</t>
    </r>
    <r>
      <rPr>
        <b/>
        <sz val="10"/>
        <color theme="1"/>
        <rFont val="Roboto"/>
      </rPr>
      <t xml:space="preserve"> Cost</t>
    </r>
  </si>
  <si>
    <r>
      <rPr>
        <sz val="10"/>
        <color theme="1"/>
        <rFont val="Roboto"/>
      </rPr>
      <t>Section 02.F</t>
    </r>
    <r>
      <rPr>
        <b/>
        <sz val="10"/>
        <color theme="1"/>
        <rFont val="Roboto"/>
      </rPr>
      <t xml:space="preserve"> Global Warming Potential</t>
    </r>
  </si>
  <si>
    <r>
      <rPr>
        <sz val="10"/>
        <color theme="1"/>
        <rFont val="Roboto"/>
      </rPr>
      <t>Section 03.0</t>
    </r>
    <r>
      <rPr>
        <b/>
        <sz val="10"/>
        <color theme="1"/>
        <rFont val="Roboto"/>
      </rPr>
      <t xml:space="preserve"> Solids and Water Content</t>
    </r>
  </si>
  <si>
    <r>
      <rPr>
        <b/>
        <sz val="10"/>
        <color rgb="FF898D8D"/>
        <rFont val="Roboto"/>
      </rPr>
      <t xml:space="preserve">The water content calculated above is used to determine the water-to-cementitious ratio.
</t>
    </r>
    <r>
      <rPr>
        <sz val="10"/>
        <color rgb="FF898D8D"/>
        <rFont val="Roboto"/>
      </rPr>
      <t xml:space="preserve">
As per the Rules, the solids content of 40% is assumed for all admixtures.</t>
    </r>
  </si>
  <si>
    <r>
      <t xml:space="preserve">If other admixture is used, please provide its cost. 
</t>
    </r>
    <r>
      <rPr>
        <sz val="10"/>
        <color rgb="FF898D8D"/>
        <rFont val="Roboto"/>
      </rPr>
      <t>The actual cost for the mixture cost calculation will be based relative to the local cost of portland cement (See Rules Section 4.f.iv).</t>
    </r>
  </si>
  <si>
    <r>
      <rPr>
        <sz val="10"/>
        <color theme="1"/>
        <rFont val="Roboto"/>
      </rPr>
      <t>Section 03.D</t>
    </r>
    <r>
      <rPr>
        <b/>
        <sz val="10"/>
        <color theme="1"/>
        <rFont val="Roboto"/>
      </rPr>
      <t xml:space="preserve"> Other Admixtures Cost &amp; GWP</t>
    </r>
  </si>
  <si>
    <r>
      <rPr>
        <sz val="10"/>
        <color theme="1"/>
        <rFont val="Roboto"/>
      </rPr>
      <t>Section 03.E</t>
    </r>
    <r>
      <rPr>
        <b/>
        <sz val="10"/>
        <color theme="1"/>
        <rFont val="Roboto"/>
      </rPr>
      <t xml:space="preserve"> Cost</t>
    </r>
  </si>
  <si>
    <r>
      <rPr>
        <sz val="10"/>
        <color theme="1"/>
        <rFont val="Roboto"/>
      </rPr>
      <t>Section 03.F</t>
    </r>
    <r>
      <rPr>
        <b/>
        <sz val="10"/>
        <color theme="1"/>
        <rFont val="Roboto"/>
      </rPr>
      <t xml:space="preserve"> Global Warming Potential</t>
    </r>
  </si>
  <si>
    <r>
      <rPr>
        <sz val="10"/>
        <color theme="1"/>
        <rFont val="Roboto"/>
      </rPr>
      <t>Section 04.A</t>
    </r>
    <r>
      <rPr>
        <b/>
        <sz val="10"/>
        <color theme="1"/>
        <rFont val="Roboto"/>
      </rPr>
      <t xml:space="preserve"> Water and Air Design</t>
    </r>
  </si>
  <si>
    <t>Mixture Component</t>
  </si>
  <si>
    <t>Air</t>
  </si>
  <si>
    <t>Design Air Content, % --&gt;</t>
  </si>
  <si>
    <r>
      <rPr>
        <sz val="10"/>
        <color theme="1"/>
        <rFont val="Roboto"/>
      </rPr>
      <t>Section 04.B</t>
    </r>
    <r>
      <rPr>
        <b/>
        <sz val="10"/>
        <color theme="1"/>
        <rFont val="Roboto"/>
      </rPr>
      <t xml:space="preserve"> Volume</t>
    </r>
  </si>
  <si>
    <r>
      <t xml:space="preserve">Unit Cost
</t>
    </r>
    <r>
      <rPr>
        <i/>
        <sz val="10"/>
        <color theme="1"/>
        <rFont val="Roboto"/>
      </rPr>
      <t>$/kg</t>
    </r>
  </si>
  <si>
    <t>05 SUMMARY AND CHECKS</t>
  </si>
  <si>
    <t>Check</t>
  </si>
  <si>
    <t>The total volume of the mixture must yield 1m³ (=1000 +- 10 liters).</t>
  </si>
  <si>
    <t>Aggregate Content, % by weight</t>
  </si>
  <si>
    <t>Aggregate content must be at least 60% by weight.</t>
  </si>
  <si>
    <t>Combined aggregate gradation must conform to ASTM C33.</t>
  </si>
  <si>
    <r>
      <t xml:space="preserve">Water in Admixtures, </t>
    </r>
    <r>
      <rPr>
        <i/>
        <sz val="10"/>
        <color theme="1"/>
        <rFont val="Roboto"/>
      </rPr>
      <t xml:space="preserve">kg/m³ </t>
    </r>
    <r>
      <rPr>
        <b/>
        <sz val="10"/>
        <color theme="1"/>
        <rFont val="Roboto"/>
      </rPr>
      <t>--&gt;</t>
    </r>
  </si>
  <si>
    <r>
      <t xml:space="preserve">Water in Nanomaterials, </t>
    </r>
    <r>
      <rPr>
        <i/>
        <sz val="10"/>
        <color theme="1"/>
        <rFont val="Roboto"/>
      </rPr>
      <t xml:space="preserve">kg/m³ </t>
    </r>
    <r>
      <rPr>
        <b/>
        <sz val="10"/>
        <color theme="1"/>
        <rFont val="Roboto"/>
      </rPr>
      <t>--&gt;</t>
    </r>
  </si>
  <si>
    <r>
      <rPr>
        <sz val="10"/>
        <color theme="1"/>
        <rFont val="Roboto"/>
      </rPr>
      <t>Section 04.C</t>
    </r>
    <r>
      <rPr>
        <b/>
        <sz val="10"/>
        <color theme="1"/>
        <rFont val="Roboto"/>
      </rPr>
      <t xml:space="preserve"> Additional Water Summary</t>
    </r>
  </si>
  <si>
    <r>
      <rPr>
        <sz val="10"/>
        <color theme="1"/>
        <rFont val="Roboto"/>
      </rPr>
      <t>Section 01.G</t>
    </r>
    <r>
      <rPr>
        <b/>
        <sz val="10"/>
        <color theme="1"/>
        <rFont val="Roboto"/>
      </rPr>
      <t xml:space="preserve"> Nanomaterials</t>
    </r>
  </si>
  <si>
    <r>
      <t xml:space="preserve">Weight of Solids
</t>
    </r>
    <r>
      <rPr>
        <i/>
        <sz val="10"/>
        <color theme="1"/>
        <rFont val="Roboto"/>
      </rPr>
      <t>kg/m³</t>
    </r>
  </si>
  <si>
    <r>
      <t xml:space="preserve">Weight of Water
</t>
    </r>
    <r>
      <rPr>
        <i/>
        <sz val="10"/>
        <color theme="1"/>
        <rFont val="Roboto"/>
      </rPr>
      <t>kg/m³</t>
    </r>
  </si>
  <si>
    <t>Portland cement must be at least 50% of total powder content.</t>
  </si>
  <si>
    <r>
      <t xml:space="preserve">Cement Content, </t>
    </r>
    <r>
      <rPr>
        <i/>
        <sz val="9"/>
        <color theme="1"/>
        <rFont val="Roboto"/>
      </rPr>
      <t>kg/m³</t>
    </r>
  </si>
  <si>
    <r>
      <t xml:space="preserve">Total Powder Content, </t>
    </r>
    <r>
      <rPr>
        <i/>
        <sz val="9"/>
        <color theme="1"/>
        <rFont val="Roboto"/>
      </rPr>
      <t>kg/m³</t>
    </r>
  </si>
  <si>
    <t>Water-to-Powder Ratio</t>
  </si>
  <si>
    <t>Maximum w/p is 0.50 - including water in admixtures and nanomaterials</t>
  </si>
  <si>
    <r>
      <t xml:space="preserve">Aggregate Content, </t>
    </r>
    <r>
      <rPr>
        <i/>
        <sz val="9"/>
        <color theme="1"/>
        <rFont val="Roboto"/>
      </rPr>
      <t>kg/m³</t>
    </r>
  </si>
  <si>
    <r>
      <t xml:space="preserve">Total Weight of the Mix, </t>
    </r>
    <r>
      <rPr>
        <i/>
        <sz val="9"/>
        <color theme="1"/>
        <rFont val="Roboto"/>
      </rPr>
      <t>kg/m³</t>
    </r>
  </si>
  <si>
    <t>ASTM C33 Fineness Modulus</t>
  </si>
  <si>
    <t>ASTM C33 45% Rule</t>
  </si>
  <si>
    <t>Fineness modulus must be between 2.3 and 3.1</t>
  </si>
  <si>
    <r>
      <t xml:space="preserve">Total GWP, </t>
    </r>
    <r>
      <rPr>
        <i/>
        <sz val="10"/>
        <color theme="1"/>
        <rFont val="Roboto"/>
      </rPr>
      <t>kgCO2eq/m³</t>
    </r>
  </si>
  <si>
    <t>OFFICIAL MIX AND COST AND CARBON WORKSHEET</t>
  </si>
  <si>
    <t>ACI Mortar Workability Competition Spring 2024</t>
  </si>
  <si>
    <t>Orange</t>
  </si>
  <si>
    <t xml:space="preserve">These cells should be used to input your data. </t>
  </si>
  <si>
    <t>Blue</t>
  </si>
  <si>
    <t>These cells are automatically calculated.</t>
  </si>
  <si>
    <t>Gray</t>
  </si>
  <si>
    <t>Green</t>
  </si>
  <si>
    <t>This indicates that a check has passed.</t>
  </si>
  <si>
    <t>Red</t>
  </si>
  <si>
    <t>This indicates that a check has failed.</t>
  </si>
  <si>
    <t>Team Code</t>
  </si>
  <si>
    <t>Email</t>
  </si>
  <si>
    <t>TEAM INFORMATION</t>
  </si>
  <si>
    <t>INSTRUCTIONS</t>
  </si>
  <si>
    <t>The spreadsheet uses the following color-coding scheme:</t>
  </si>
  <si>
    <t>ON-SITE COMPETITION BATCH PROPORTIONS</t>
  </si>
  <si>
    <t>Batch Volume, ml</t>
  </si>
  <si>
    <r>
      <t xml:space="preserve">Material Type
</t>
    </r>
    <r>
      <rPr>
        <i/>
        <sz val="10"/>
        <color theme="1"/>
        <rFont val="Roboto"/>
      </rPr>
      <t>Select from the Dropdown ↓</t>
    </r>
  </si>
  <si>
    <r>
      <t xml:space="preserve">As per the Rules, nanomaterials are only to be used in aqueous solutions. 
</t>
    </r>
    <r>
      <rPr>
        <sz val="10"/>
        <color rgb="FF898D8D"/>
        <rFont val="Roboto"/>
      </rPr>
      <t>The solids content is assumed to be 20%.</t>
    </r>
  </si>
  <si>
    <r>
      <t xml:space="preserve">Aggregate Type
</t>
    </r>
    <r>
      <rPr>
        <i/>
        <sz val="10"/>
        <color theme="1"/>
        <rFont val="Roboto"/>
      </rPr>
      <t>Select from the Dropdown ↓</t>
    </r>
  </si>
  <si>
    <r>
      <t xml:space="preserve">Admixture Type
</t>
    </r>
    <r>
      <rPr>
        <i/>
        <sz val="10"/>
        <color theme="1"/>
        <rFont val="Roboto"/>
      </rPr>
      <t>Select from the Dropdown ↓</t>
    </r>
  </si>
  <si>
    <t>ASTM C33 Gradation Requirements</t>
  </si>
  <si>
    <t xml:space="preserve">These cells are inactive and not data should be entered. If you input data into these cells, your mix design might be incorrect. </t>
  </si>
  <si>
    <r>
      <t xml:space="preserve">We appreciate your interest in the Spring 2024 ACI Mortar &amp; Workability Competition. This spreadsheet will guide you through a mixture proportion submittal.
The mixture proportioning in this competition is based on the absolute volume method. This means that all mortar constituents (including admixtures, if used) are proportioned by weight (kilograms) of a unit volume of the mixture (1 cubic meter). In other words, the total volume of all constituents must be 1 m³. 
To complete your team's submission, you are  required to fill out two portions of this sheet: (1) </t>
    </r>
    <r>
      <rPr>
        <b/>
        <u/>
        <sz val="10"/>
        <color theme="1"/>
        <rFont val="Roboto"/>
      </rPr>
      <t>Team Information</t>
    </r>
    <r>
      <rPr>
        <sz val="10"/>
        <color theme="1"/>
        <rFont val="Roboto"/>
      </rPr>
      <t xml:space="preserve"> below, and (2) </t>
    </r>
    <r>
      <rPr>
        <b/>
        <u/>
        <sz val="10"/>
        <color theme="1"/>
        <rFont val="Roboto"/>
      </rPr>
      <t>Mix Design</t>
    </r>
    <r>
      <rPr>
        <sz val="10"/>
        <color theme="1"/>
        <rFont val="Roboto"/>
      </rPr>
      <t xml:space="preserve"> on the second sheet of this workbook.
For the purposes of this competition, the reference density of water is 1 g/cm³ (=1000 kg/m³). The tons used in this competition for cost purposes are </t>
    </r>
    <r>
      <rPr>
        <i/>
        <sz val="10"/>
        <color theme="1"/>
        <rFont val="Roboto"/>
      </rPr>
      <t>metric tons</t>
    </r>
    <r>
      <rPr>
        <sz val="10"/>
        <color theme="1"/>
        <rFont val="Roboto"/>
      </rPr>
      <t xml:space="preserve">, i.e. 1 ton = 1,000 kg.
Please refer to the Official Competition Rules (Rules) for further details on the mixture requirements. Please do not submit a mixture that:
(1) does not yield correctly (i.e. the volume sum of all mixture constituents is not 1 m³), and 
(2) does not meet the requirements as specified in the Rules.
The spreadsheet will automatically calculate batch weights to be used for on-site competition based on the specified volume of the batch. Please verify that the calculated batch weights correspond to your calculations prior to submitting the form.
</t>
    </r>
    <r>
      <rPr>
        <b/>
        <sz val="10"/>
        <color theme="1"/>
        <rFont val="Roboto"/>
      </rPr>
      <t>Mixture proportions and cost calculation must also be submitted as part of your report; submitting this spreadsheet does not waive this requirement. Your written report's mixture proportions and cost calculations must match the values submitted in this spreadsheet.</t>
    </r>
    <r>
      <rPr>
        <sz val="10"/>
        <color theme="1"/>
        <rFont val="Roboto"/>
      </rPr>
      <t xml:space="preserve">
Please note that you will not be allowed to make any changes after submitting the spreadsheet.
Should you have any questions, please do not hesitate to contact us at </t>
    </r>
    <r>
      <rPr>
        <b/>
        <sz val="10"/>
        <color rgb="FF007DC5"/>
        <rFont val="Roboto"/>
      </rPr>
      <t>xxx@concrete.org</t>
    </r>
    <r>
      <rPr>
        <sz val="10"/>
        <color theme="7"/>
        <rFont val="Roboto"/>
      </rPr>
      <t>.</t>
    </r>
  </si>
  <si>
    <t>COST &amp; SUSTAINABILITY SUMMARY</t>
  </si>
  <si>
    <t>BINDER</t>
  </si>
  <si>
    <t>SAND</t>
  </si>
  <si>
    <t>ADMIXTURES</t>
  </si>
  <si>
    <t>WATER AND AIR</t>
  </si>
  <si>
    <t>%</t>
  </si>
  <si>
    <t>ml</t>
  </si>
  <si>
    <t>g</t>
  </si>
  <si>
    <t>Total Volume (Yield)</t>
  </si>
  <si>
    <t>Potable</t>
  </si>
  <si>
    <t>Team School</t>
  </si>
  <si>
    <t>School</t>
  </si>
  <si>
    <r>
      <t xml:space="preserve">All checks must pass!
</t>
    </r>
    <r>
      <rPr>
        <sz val="10"/>
        <color rgb="FF898D8D"/>
        <rFont val="Roboto"/>
      </rPr>
      <t>If any of the checks above reads "NOT OK", the mix does not meet the competition requirements and should not be submitted. Please rework your mix design.</t>
    </r>
  </si>
  <si>
    <t>Mix Design Validity</t>
  </si>
  <si>
    <t>Total GWP</t>
  </si>
  <si>
    <t>kgCO2eq/m³</t>
  </si>
  <si>
    <t>Total Cost</t>
  </si>
  <si>
    <t>$/m³</t>
  </si>
  <si>
    <r>
      <t xml:space="preserve">Total Cost, </t>
    </r>
    <r>
      <rPr>
        <i/>
        <sz val="10"/>
        <color theme="1"/>
        <rFont val="Roboto"/>
      </rPr>
      <t>$/m³</t>
    </r>
  </si>
  <si>
    <r>
      <rPr>
        <b/>
        <sz val="10"/>
        <color rgb="FF898D8D"/>
        <rFont val="Roboto"/>
      </rPr>
      <t xml:space="preserve">If portland cement is used, please enter 100 for the first cell, and leave other as 0.
If blended cement is used, please specify its individual components and their respective weight fractions (minimum for portland cement, maximum for other SCMs). </t>
    </r>
    <r>
      <rPr>
        <sz val="10"/>
        <color rgb="FF898D8D"/>
        <rFont val="Roboto"/>
      </rPr>
      <t xml:space="preserve">
A material data sheet with details on the cement type must be attached to the report and submitted.</t>
    </r>
  </si>
  <si>
    <r>
      <t xml:space="preserve">&lt;-- Please enter the volume of mortar you will be preparing during the competition. 
</t>
    </r>
    <r>
      <rPr>
        <sz val="10"/>
        <color rgb="FF898D8D"/>
        <rFont val="Roboto"/>
      </rPr>
      <t>The rest will be auto-populated.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</si>
</sst>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
    <numFmt numFmtId="165" formatCode="#,##0.0"/>
    <numFmt numFmtId="166" formatCode="0.0"/>
    <numFmt numFmtId="167" formatCode="#,##0.000"/>
    <numFmt numFmtId="168" formatCode="0.000"/>
    <numFmt numFmtId="169" formatCode="#,##0.0\ &quot;liters&quot;"/>
    <numFmt numFmtId="170" formatCode="0.0%"/>
  </numFmts>
  <fonts count="32" x14ac:knownFonts="1">
    <font>
      <sz val="11"/>
      <color theme="1"/>
      <name val="Tenorite"/>
      <family val="2"/>
    </font>
    <font>
      <sz val="10"/>
      <color theme="1"/>
      <name val="Roboto"/>
    </font>
    <font>
      <b/>
      <sz val="10"/>
      <color theme="1"/>
      <name val="Roboto"/>
    </font>
    <font>
      <sz val="9"/>
      <color theme="1"/>
      <name val="Roboto"/>
    </font>
    <font>
      <i/>
      <sz val="10"/>
      <color theme="1"/>
      <name val="Roboto"/>
    </font>
    <font>
      <sz val="8"/>
      <name val="Tenorite"/>
      <family val="2"/>
    </font>
    <font>
      <i/>
      <sz val="8"/>
      <color theme="1"/>
      <name val="Roboto"/>
    </font>
    <font>
      <b/>
      <sz val="9"/>
      <color theme="1"/>
      <name val="Roboto"/>
    </font>
    <font>
      <b/>
      <vertAlign val="subscript"/>
      <sz val="9"/>
      <color theme="1"/>
      <name val="Roboto"/>
    </font>
    <font>
      <i/>
      <vertAlign val="subscript"/>
      <sz val="10"/>
      <color theme="1"/>
      <name val="Roboto"/>
    </font>
    <font>
      <b/>
      <sz val="14"/>
      <color theme="1"/>
      <name val="Roboto"/>
    </font>
    <font>
      <b/>
      <sz val="9"/>
      <name val="Roboto"/>
    </font>
    <font>
      <b/>
      <sz val="10"/>
      <color rgb="FFED1C24"/>
      <name val="Roboto"/>
    </font>
    <font>
      <b/>
      <sz val="10"/>
      <color rgb="FF898D8D"/>
      <name val="Roboto"/>
    </font>
    <font>
      <sz val="10"/>
      <color rgb="FF898D8D"/>
      <name val="Roboto"/>
    </font>
    <font>
      <sz val="14"/>
      <color theme="1"/>
      <name val="Roboto"/>
    </font>
    <font>
      <i/>
      <sz val="9"/>
      <color theme="1"/>
      <name val="Roboto"/>
    </font>
    <font>
      <b/>
      <sz val="9"/>
      <color theme="0" tint="-4.9989318521683403E-2"/>
      <name val="Roboto"/>
    </font>
    <font>
      <sz val="9"/>
      <color theme="0" tint="-0.499984740745262"/>
      <name val="Roboto"/>
    </font>
    <font>
      <sz val="10"/>
      <color theme="0" tint="-0.499984740745262"/>
      <name val="Roboto"/>
    </font>
    <font>
      <b/>
      <sz val="10"/>
      <color theme="0" tint="-0.499984740745262"/>
      <name val="Roboto"/>
    </font>
    <font>
      <sz val="10"/>
      <color theme="7"/>
      <name val="Roboto"/>
    </font>
    <font>
      <b/>
      <sz val="10"/>
      <color rgb="FF007DC5"/>
      <name val="Roboto"/>
    </font>
    <font>
      <u/>
      <sz val="11"/>
      <color theme="10"/>
      <name val="Tenorite"/>
      <family val="2"/>
    </font>
    <font>
      <b/>
      <u/>
      <sz val="10"/>
      <color theme="1"/>
      <name val="Roboto"/>
    </font>
    <font>
      <b/>
      <sz val="11"/>
      <color theme="1"/>
      <name val="Tenorite"/>
      <family val="2"/>
    </font>
    <font>
      <sz val="10"/>
      <color theme="10"/>
      <name val="Roboto"/>
    </font>
    <font>
      <sz val="10"/>
      <color rgb="FF51B848"/>
      <name val="Roboto"/>
    </font>
    <font>
      <b/>
      <i/>
      <sz val="9"/>
      <color theme="1"/>
      <name val="Roboto"/>
    </font>
    <font>
      <sz val="11"/>
      <color theme="1"/>
      <name val="Tenorite"/>
      <family val="2"/>
    </font>
    <font>
      <i/>
      <u/>
      <sz val="11"/>
      <color theme="10"/>
      <name val="Tenorite"/>
    </font>
    <font>
      <i/>
      <u/>
      <sz val="9"/>
      <color theme="10"/>
      <name val="Roboto Light"/>
    </font>
  </fonts>
  <fills count="8">
    <fill>
      <patternFill patternType="none"/>
    </fill>
    <fill>
      <patternFill patternType="gray125"/>
    </fill>
    <fill>
      <patternFill patternType="solid">
        <fgColor rgb="FF007DC5"/>
        <bgColor indexed="64"/>
      </patternFill>
    </fill>
    <fill>
      <patternFill patternType="solid">
        <fgColor theme="0" tint="-4.9989318521683403E-2"/>
        <bgColor rgb="FF898D8D"/>
      </patternFill>
    </fill>
    <fill>
      <patternFill patternType="solid">
        <fgColor rgb="FFF5821F"/>
        <bgColor indexed="64"/>
      </patternFill>
    </fill>
    <fill>
      <patternFill patternType="solid">
        <fgColor theme="0" tint="-4.9989318521683403E-2"/>
        <bgColor indexed="64"/>
      </patternFill>
    </fill>
    <fill>
      <patternFill patternType="solid">
        <fgColor rgb="FF51B848"/>
        <bgColor indexed="64"/>
      </patternFill>
    </fill>
    <fill>
      <patternFill patternType="solid">
        <fgColor rgb="FFED1C24"/>
        <bgColor indexed="64"/>
      </patternFill>
    </fill>
  </fills>
  <borders count="14">
    <border>
      <left/>
      <right/>
      <top/>
      <bottom/>
      <diagonal/>
    </border>
    <border>
      <left/>
      <right/>
      <top/>
      <bottom style="thin">
        <color indexed="64"/>
      </bottom>
      <diagonal/>
    </border>
    <border>
      <left style="thin">
        <color rgb="FFF5821F"/>
      </left>
      <right style="thin">
        <color rgb="FFF5821F"/>
      </right>
      <top style="thin">
        <color rgb="FFF5821F"/>
      </top>
      <bottom style="thin">
        <color rgb="FFF5821F"/>
      </bottom>
      <diagonal/>
    </border>
    <border>
      <left style="thin">
        <color rgb="FF007DC5"/>
      </left>
      <right style="thin">
        <color rgb="FF007DC5"/>
      </right>
      <top style="thin">
        <color rgb="FF007DC5"/>
      </top>
      <bottom style="thin">
        <color rgb="FF007DC5"/>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F5821F"/>
      </left>
      <right/>
      <top style="thin">
        <color rgb="FFF5821F"/>
      </top>
      <bottom style="thin">
        <color rgb="FFF5821F"/>
      </bottom>
      <diagonal/>
    </border>
    <border>
      <left/>
      <right/>
      <top style="thin">
        <color rgb="FFF5821F"/>
      </top>
      <bottom style="thin">
        <color rgb="FFF5821F"/>
      </bottom>
      <diagonal/>
    </border>
    <border>
      <left/>
      <right style="thin">
        <color rgb="FFF5821F"/>
      </right>
      <top style="thin">
        <color rgb="FFF5821F"/>
      </top>
      <bottom style="thin">
        <color rgb="FFF5821F"/>
      </bottom>
      <diagonal/>
    </border>
    <border>
      <left style="thin">
        <color rgb="FF007DC5"/>
      </left>
      <right/>
      <top style="thin">
        <color rgb="FF007DC5"/>
      </top>
      <bottom style="thin">
        <color rgb="FF007DC5"/>
      </bottom>
      <diagonal/>
    </border>
    <border>
      <left/>
      <right/>
      <top style="thin">
        <color rgb="FF007DC5"/>
      </top>
      <bottom style="thin">
        <color rgb="FF007DC5"/>
      </bottom>
      <diagonal/>
    </border>
    <border>
      <left/>
      <right style="thin">
        <color rgb="FF007DC5"/>
      </right>
      <top style="thin">
        <color rgb="FF007DC5"/>
      </top>
      <bottom style="thin">
        <color rgb="FF007DC5"/>
      </bottom>
      <diagonal/>
    </border>
  </borders>
  <cellStyleXfs count="3">
    <xf numFmtId="0" fontId="0" fillId="0" borderId="0"/>
    <xf numFmtId="0" fontId="23" fillId="0" borderId="0" applyNumberFormat="0" applyFill="0" applyBorder="0" applyAlignment="0" applyProtection="0"/>
    <xf numFmtId="9" fontId="29" fillId="0" borderId="0" applyFont="0" applyFill="0" applyBorder="0" applyAlignment="0" applyProtection="0"/>
  </cellStyleXfs>
  <cellXfs count="134">
    <xf numFmtId="0" fontId="0" fillId="0" borderId="0" xfId="0"/>
    <xf numFmtId="0" fontId="2" fillId="0" borderId="1" xfId="0" applyFont="1" applyBorder="1" applyAlignment="1" applyProtection="1">
      <alignment horizontal="center" vertical="center" wrapText="1"/>
      <protection hidden="1"/>
    </xf>
    <xf numFmtId="0" fontId="2" fillId="0" borderId="0" xfId="0" applyFont="1" applyAlignment="1" applyProtection="1">
      <alignment horizontal="center" vertical="center" wrapText="1"/>
      <protection hidden="1"/>
    </xf>
    <xf numFmtId="0" fontId="3" fillId="0" borderId="0" xfId="0" applyFont="1" applyAlignment="1">
      <alignment horizontal="center" vertical="center"/>
    </xf>
    <xf numFmtId="0" fontId="3" fillId="0" borderId="0" xfId="0" applyFont="1" applyAlignment="1">
      <alignment horizontal="left" vertical="center"/>
    </xf>
    <xf numFmtId="0" fontId="7" fillId="0" borderId="0" xfId="0" applyFont="1" applyAlignment="1">
      <alignment horizontal="left" vertical="center"/>
    </xf>
    <xf numFmtId="0" fontId="7" fillId="0" borderId="0" xfId="0" applyFont="1" applyAlignment="1">
      <alignment horizontal="center" vertical="center"/>
    </xf>
    <xf numFmtId="168" fontId="3" fillId="0" borderId="0" xfId="0" applyNumberFormat="1" applyFont="1" applyAlignment="1">
      <alignment horizontal="center" vertical="center"/>
    </xf>
    <xf numFmtId="0" fontId="2" fillId="5" borderId="0" xfId="0" applyFont="1" applyFill="1" applyAlignment="1" applyProtection="1">
      <alignment horizontal="center" vertical="center" wrapText="1"/>
      <protection hidden="1"/>
    </xf>
    <xf numFmtId="166" fontId="2" fillId="0" borderId="0" xfId="0" applyNumberFormat="1" applyFont="1" applyAlignment="1" applyProtection="1">
      <alignment horizontal="center" vertical="center" wrapText="1"/>
      <protection hidden="1"/>
    </xf>
    <xf numFmtId="0" fontId="1" fillId="0" borderId="0" xfId="0" applyFont="1" applyAlignment="1" applyProtection="1">
      <alignment horizontal="center" vertical="center" wrapText="1"/>
      <protection hidden="1"/>
    </xf>
    <xf numFmtId="2" fontId="3" fillId="0" borderId="0" xfId="0" applyNumberFormat="1" applyFont="1" applyAlignment="1">
      <alignment horizontal="center" vertical="center"/>
    </xf>
    <xf numFmtId="0" fontId="2" fillId="0" borderId="0" xfId="0" applyFont="1" applyAlignment="1" applyProtection="1">
      <alignment horizontal="left" vertical="center" wrapText="1"/>
      <protection hidden="1"/>
    </xf>
    <xf numFmtId="0" fontId="1" fillId="0" borderId="0" xfId="0" applyFont="1" applyAlignment="1" applyProtection="1">
      <alignment vertical="center"/>
      <protection hidden="1"/>
    </xf>
    <xf numFmtId="0" fontId="1" fillId="0" borderId="0" xfId="0" applyFont="1" applyAlignment="1" applyProtection="1">
      <alignment vertical="center" wrapText="1"/>
      <protection hidden="1"/>
    </xf>
    <xf numFmtId="0" fontId="0" fillId="0" borderId="0" xfId="0" applyProtection="1">
      <protection hidden="1"/>
    </xf>
    <xf numFmtId="0" fontId="1" fillId="5" borderId="0" xfId="0" applyFont="1" applyFill="1" applyAlignment="1" applyProtection="1">
      <alignment vertical="center"/>
      <protection hidden="1"/>
    </xf>
    <xf numFmtId="0" fontId="10" fillId="0" borderId="0" xfId="0" applyFont="1" applyProtection="1">
      <protection hidden="1"/>
    </xf>
    <xf numFmtId="0" fontId="2" fillId="0" borderId="0" xfId="0" applyFont="1" applyAlignment="1" applyProtection="1">
      <alignment vertical="center"/>
      <protection hidden="1"/>
    </xf>
    <xf numFmtId="0" fontId="2" fillId="0" borderId="0" xfId="0" applyFont="1" applyAlignment="1" applyProtection="1">
      <alignment vertical="center" wrapText="1"/>
      <protection hidden="1"/>
    </xf>
    <xf numFmtId="0" fontId="1" fillId="4" borderId="0" xfId="0" applyFont="1" applyFill="1" applyAlignment="1" applyProtection="1">
      <alignment vertical="center"/>
      <protection hidden="1"/>
    </xf>
    <xf numFmtId="0" fontId="1" fillId="4" borderId="0" xfId="0" applyFont="1" applyFill="1" applyAlignment="1" applyProtection="1">
      <alignment vertical="center" wrapText="1"/>
      <protection hidden="1"/>
    </xf>
    <xf numFmtId="0" fontId="1" fillId="2" borderId="0" xfId="0" applyFont="1" applyFill="1" applyAlignment="1" applyProtection="1">
      <alignment vertical="center" wrapText="1"/>
      <protection hidden="1"/>
    </xf>
    <xf numFmtId="0" fontId="1" fillId="2" borderId="0" xfId="0" applyFont="1" applyFill="1" applyAlignment="1" applyProtection="1">
      <alignment vertical="center"/>
      <protection hidden="1"/>
    </xf>
    <xf numFmtId="0" fontId="1" fillId="0" borderId="0" xfId="0" applyFont="1" applyAlignment="1" applyProtection="1">
      <alignment horizontal="center" vertical="center"/>
      <protection hidden="1"/>
    </xf>
    <xf numFmtId="0" fontId="1" fillId="5" borderId="0" xfId="0" applyFont="1" applyFill="1" applyAlignment="1" applyProtection="1">
      <alignment horizontal="center" vertical="center"/>
      <protection hidden="1"/>
    </xf>
    <xf numFmtId="0" fontId="3" fillId="0" borderId="0" xfId="0" applyFont="1" applyAlignment="1" applyProtection="1">
      <alignment horizontal="center" vertical="center"/>
      <protection hidden="1"/>
    </xf>
    <xf numFmtId="166" fontId="7" fillId="0" borderId="3" xfId="0" applyNumberFormat="1" applyFont="1" applyBorder="1" applyAlignment="1" applyProtection="1">
      <alignment horizontal="center" vertical="center"/>
      <protection hidden="1"/>
    </xf>
    <xf numFmtId="166" fontId="19" fillId="0" borderId="0" xfId="0" applyNumberFormat="1" applyFont="1" applyAlignment="1" applyProtection="1">
      <alignment vertical="center"/>
      <protection hidden="1"/>
    </xf>
    <xf numFmtId="0" fontId="19" fillId="0" borderId="0" xfId="0" applyFont="1" applyAlignment="1" applyProtection="1">
      <alignment vertical="center"/>
      <protection hidden="1"/>
    </xf>
    <xf numFmtId="164" fontId="18" fillId="3" borderId="0" xfId="0" applyNumberFormat="1" applyFont="1" applyFill="1" applyAlignment="1" applyProtection="1">
      <alignment horizontal="center" vertical="center"/>
      <protection hidden="1"/>
    </xf>
    <xf numFmtId="164" fontId="3" fillId="3" borderId="0" xfId="0" applyNumberFormat="1" applyFont="1" applyFill="1" applyAlignment="1" applyProtection="1">
      <alignment horizontal="center" vertical="center"/>
      <protection hidden="1"/>
    </xf>
    <xf numFmtId="2" fontId="3" fillId="0" borderId="3" xfId="0" applyNumberFormat="1" applyFont="1" applyBorder="1" applyAlignment="1" applyProtection="1">
      <alignment horizontal="center" vertical="center"/>
      <protection hidden="1"/>
    </xf>
    <xf numFmtId="2" fontId="7" fillId="0" borderId="3" xfId="0" applyNumberFormat="1" applyFont="1" applyBorder="1" applyAlignment="1" applyProtection="1">
      <alignment horizontal="center" vertical="center"/>
      <protection hidden="1"/>
    </xf>
    <xf numFmtId="2" fontId="17" fillId="5" borderId="0" xfId="0" applyNumberFormat="1" applyFont="1" applyFill="1" applyAlignment="1" applyProtection="1">
      <alignment horizontal="center" vertical="center"/>
      <protection hidden="1"/>
    </xf>
    <xf numFmtId="4" fontId="2" fillId="0" borderId="0" xfId="0" applyNumberFormat="1" applyFont="1" applyAlignment="1" applyProtection="1">
      <alignment horizontal="center" vertical="center" wrapText="1"/>
      <protection hidden="1"/>
    </xf>
    <xf numFmtId="166" fontId="20" fillId="0" borderId="0" xfId="0" applyNumberFormat="1" applyFont="1" applyAlignment="1" applyProtection="1">
      <alignment horizontal="center" vertical="center" wrapText="1"/>
      <protection hidden="1"/>
    </xf>
    <xf numFmtId="166" fontId="19" fillId="0" borderId="0" xfId="0" applyNumberFormat="1" applyFont="1" applyAlignment="1" applyProtection="1">
      <alignment horizontal="center" vertical="center"/>
      <protection hidden="1"/>
    </xf>
    <xf numFmtId="0" fontId="19" fillId="0" borderId="0" xfId="0" applyFont="1" applyAlignment="1" applyProtection="1">
      <alignment horizontal="center" vertical="center"/>
      <protection hidden="1"/>
    </xf>
    <xf numFmtId="0" fontId="20" fillId="0" borderId="0" xfId="0" applyFont="1" applyAlignment="1" applyProtection="1">
      <alignment horizontal="center" vertical="center" wrapText="1"/>
      <protection hidden="1"/>
    </xf>
    <xf numFmtId="2" fontId="1" fillId="0" borderId="0" xfId="0" applyNumberFormat="1" applyFont="1" applyAlignment="1" applyProtection="1">
      <alignment horizontal="center" vertical="center" wrapText="1"/>
      <protection hidden="1"/>
    </xf>
    <xf numFmtId="0" fontId="7" fillId="0" borderId="0" xfId="0" applyFont="1" applyAlignment="1" applyProtection="1">
      <alignment horizontal="center" vertical="center" wrapText="1"/>
      <protection hidden="1"/>
    </xf>
    <xf numFmtId="0" fontId="2" fillId="0" borderId="4" xfId="0" applyFont="1" applyBorder="1" applyAlignment="1" applyProtection="1">
      <alignment horizontal="center" vertical="center" wrapText="1"/>
      <protection hidden="1"/>
    </xf>
    <xf numFmtId="165" fontId="7" fillId="0" borderId="3" xfId="0" applyNumberFormat="1" applyFont="1" applyBorder="1" applyAlignment="1" applyProtection="1">
      <alignment horizontal="center" vertical="center" wrapText="1"/>
      <protection hidden="1"/>
    </xf>
    <xf numFmtId="166" fontId="13" fillId="5" borderId="0" xfId="0" applyNumberFormat="1" applyFont="1" applyFill="1" applyAlignment="1" applyProtection="1">
      <alignment horizontal="center" vertical="center" wrapText="1"/>
      <protection hidden="1"/>
    </xf>
    <xf numFmtId="0" fontId="1" fillId="5" borderId="0" xfId="0" applyFont="1" applyFill="1" applyAlignment="1" applyProtection="1">
      <alignment vertical="center" wrapText="1"/>
      <protection hidden="1"/>
    </xf>
    <xf numFmtId="165" fontId="7" fillId="0" borderId="3" xfId="0" applyNumberFormat="1" applyFont="1" applyBorder="1" applyAlignment="1" applyProtection="1">
      <alignment horizontal="center" vertical="center"/>
      <protection hidden="1"/>
    </xf>
    <xf numFmtId="166" fontId="1" fillId="0" borderId="0" xfId="0" applyNumberFormat="1" applyFont="1" applyAlignment="1" applyProtection="1">
      <alignment vertical="center"/>
      <protection hidden="1"/>
    </xf>
    <xf numFmtId="0" fontId="2" fillId="0" borderId="0" xfId="0" applyFont="1" applyAlignment="1" applyProtection="1">
      <alignment horizontal="center" vertical="center"/>
      <protection hidden="1"/>
    </xf>
    <xf numFmtId="1" fontId="1" fillId="0" borderId="3" xfId="0" applyNumberFormat="1" applyFont="1" applyBorder="1" applyAlignment="1" applyProtection="1">
      <alignment horizontal="center" vertical="center"/>
      <protection hidden="1"/>
    </xf>
    <xf numFmtId="2" fontId="2" fillId="0" borderId="0" xfId="0" applyNumberFormat="1" applyFont="1" applyAlignment="1" applyProtection="1">
      <alignment horizontal="center" vertical="center" wrapText="1"/>
      <protection hidden="1"/>
    </xf>
    <xf numFmtId="1" fontId="2" fillId="0" borderId="0" xfId="0" applyNumberFormat="1" applyFont="1" applyAlignment="1" applyProtection="1">
      <alignment horizontal="center" vertical="center" wrapText="1"/>
      <protection hidden="1"/>
    </xf>
    <xf numFmtId="166" fontId="11" fillId="0" borderId="4" xfId="0" applyNumberFormat="1" applyFont="1" applyBorder="1" applyAlignment="1" applyProtection="1">
      <alignment horizontal="center" vertical="center"/>
      <protection hidden="1"/>
    </xf>
    <xf numFmtId="168" fontId="1" fillId="0" borderId="0" xfId="0" applyNumberFormat="1" applyFont="1" applyAlignment="1" applyProtection="1">
      <alignment vertical="center" wrapText="1"/>
      <protection hidden="1"/>
    </xf>
    <xf numFmtId="167" fontId="7" fillId="0" borderId="3" xfId="0" applyNumberFormat="1" applyFont="1" applyBorder="1" applyAlignment="1" applyProtection="1">
      <alignment horizontal="center" vertical="center"/>
      <protection hidden="1"/>
    </xf>
    <xf numFmtId="2" fontId="1" fillId="0" borderId="0" xfId="0" applyNumberFormat="1" applyFont="1" applyAlignment="1" applyProtection="1">
      <alignment vertical="center" wrapText="1"/>
      <protection hidden="1"/>
    </xf>
    <xf numFmtId="167" fontId="7" fillId="0" borderId="3" xfId="0" applyNumberFormat="1" applyFont="1" applyBorder="1" applyAlignment="1" applyProtection="1">
      <alignment horizontal="center" vertical="center" wrapText="1"/>
      <protection hidden="1"/>
    </xf>
    <xf numFmtId="0" fontId="7" fillId="0" borderId="3" xfId="0" applyFont="1" applyBorder="1" applyAlignment="1" applyProtection="1">
      <alignment horizontal="center" vertical="center"/>
      <protection hidden="1"/>
    </xf>
    <xf numFmtId="166" fontId="3" fillId="0" borderId="3" xfId="0" applyNumberFormat="1" applyFont="1" applyBorder="1" applyAlignment="1" applyProtection="1">
      <alignment horizontal="center" vertical="center"/>
      <protection hidden="1"/>
    </xf>
    <xf numFmtId="0" fontId="7" fillId="0" borderId="11" xfId="0" applyFont="1" applyBorder="1" applyAlignment="1" applyProtection="1">
      <alignment vertical="center"/>
      <protection hidden="1"/>
    </xf>
    <xf numFmtId="0" fontId="7" fillId="0" borderId="12" xfId="0" applyFont="1" applyBorder="1" applyAlignment="1" applyProtection="1">
      <alignment vertical="center"/>
      <protection hidden="1"/>
    </xf>
    <xf numFmtId="169" fontId="7" fillId="0" borderId="3" xfId="0" applyNumberFormat="1" applyFont="1" applyBorder="1" applyAlignment="1" applyProtection="1">
      <alignment horizontal="center" vertical="center"/>
      <protection hidden="1"/>
    </xf>
    <xf numFmtId="0" fontId="4" fillId="0" borderId="12" xfId="0" applyFont="1" applyBorder="1" applyAlignment="1" applyProtection="1">
      <alignment vertical="center"/>
      <protection hidden="1"/>
    </xf>
    <xf numFmtId="0" fontId="4" fillId="0" borderId="13" xfId="0" applyFont="1" applyBorder="1" applyAlignment="1" applyProtection="1">
      <alignment vertical="center"/>
      <protection hidden="1"/>
    </xf>
    <xf numFmtId="170" fontId="7" fillId="0" borderId="3" xfId="2" applyNumberFormat="1" applyFont="1" applyBorder="1" applyAlignment="1" applyProtection="1">
      <alignment horizontal="center" vertical="center"/>
      <protection hidden="1"/>
    </xf>
    <xf numFmtId="165" fontId="2" fillId="5" borderId="3" xfId="0" applyNumberFormat="1" applyFont="1" applyFill="1" applyBorder="1" applyAlignment="1" applyProtection="1">
      <alignment horizontal="center" vertical="center" wrapText="1"/>
      <protection hidden="1"/>
    </xf>
    <xf numFmtId="0" fontId="7" fillId="5" borderId="0" xfId="0" applyFont="1" applyFill="1" applyAlignment="1" applyProtection="1">
      <alignment vertical="center"/>
      <protection hidden="1"/>
    </xf>
    <xf numFmtId="165" fontId="7" fillId="5" borderId="3" xfId="0" applyNumberFormat="1" applyFont="1" applyFill="1" applyBorder="1" applyAlignment="1" applyProtection="1">
      <alignment horizontal="center" vertical="center" wrapText="1"/>
      <protection hidden="1"/>
    </xf>
    <xf numFmtId="4" fontId="7" fillId="0" borderId="3" xfId="0" applyNumberFormat="1" applyFont="1" applyBorder="1" applyAlignment="1" applyProtection="1">
      <alignment horizontal="center" vertical="center"/>
      <protection hidden="1"/>
    </xf>
    <xf numFmtId="0" fontId="0" fillId="5" borderId="0" xfId="0" applyFill="1" applyProtection="1">
      <protection hidden="1"/>
    </xf>
    <xf numFmtId="0" fontId="7" fillId="0" borderId="2" xfId="0" applyFont="1" applyBorder="1" applyAlignment="1" applyProtection="1">
      <alignment horizontal="center" vertical="center"/>
      <protection locked="0"/>
    </xf>
    <xf numFmtId="0" fontId="3" fillId="0" borderId="2" xfId="0" applyFont="1" applyBorder="1" applyAlignment="1" applyProtection="1">
      <alignment horizontal="left" vertical="center"/>
      <protection locked="0"/>
    </xf>
    <xf numFmtId="2" fontId="3" fillId="0" borderId="2" xfId="0" applyNumberFormat="1" applyFont="1" applyBorder="1" applyAlignment="1" applyProtection="1">
      <alignment horizontal="center" vertical="center"/>
      <protection locked="0"/>
    </xf>
    <xf numFmtId="3" fontId="3" fillId="0" borderId="2" xfId="0" applyNumberFormat="1" applyFont="1" applyBorder="1" applyAlignment="1" applyProtection="1">
      <alignment horizontal="center" vertical="center"/>
      <protection locked="0"/>
    </xf>
    <xf numFmtId="166" fontId="18" fillId="3" borderId="0" xfId="0" applyNumberFormat="1" applyFont="1" applyFill="1" applyAlignment="1" applyProtection="1">
      <alignment horizontal="center" vertical="center"/>
      <protection locked="0" hidden="1"/>
    </xf>
    <xf numFmtId="164" fontId="3" fillId="3" borderId="0" xfId="0" applyNumberFormat="1" applyFont="1" applyFill="1" applyAlignment="1" applyProtection="1">
      <alignment horizontal="center" vertical="center"/>
      <protection locked="0" hidden="1"/>
    </xf>
    <xf numFmtId="0" fontId="7" fillId="0" borderId="2" xfId="0" applyFont="1" applyBorder="1" applyAlignment="1" applyProtection="1">
      <alignment horizontal="center" vertical="center"/>
      <protection locked="0" hidden="1"/>
    </xf>
    <xf numFmtId="0" fontId="3" fillId="0" borderId="2" xfId="0" applyFont="1" applyBorder="1" applyAlignment="1" applyProtection="1">
      <alignment horizontal="left" vertical="center"/>
      <protection locked="0" hidden="1"/>
    </xf>
    <xf numFmtId="2" fontId="3" fillId="0" borderId="2" xfId="0" applyNumberFormat="1" applyFont="1" applyBorder="1" applyAlignment="1" applyProtection="1">
      <alignment horizontal="center" vertical="center"/>
      <protection locked="0" hidden="1"/>
    </xf>
    <xf numFmtId="3" fontId="3" fillId="0" borderId="2" xfId="0" applyNumberFormat="1" applyFont="1" applyBorder="1" applyAlignment="1" applyProtection="1">
      <alignment horizontal="center" vertical="center"/>
      <protection locked="0" hidden="1"/>
    </xf>
    <xf numFmtId="166" fontId="3" fillId="0" borderId="2" xfId="0" applyNumberFormat="1" applyFont="1" applyBorder="1" applyAlignment="1" applyProtection="1">
      <alignment horizontal="center" vertical="center"/>
      <protection locked="0" hidden="1"/>
    </xf>
    <xf numFmtId="166" fontId="3" fillId="3" borderId="0" xfId="0" applyNumberFormat="1" applyFont="1" applyFill="1" applyAlignment="1" applyProtection="1">
      <alignment horizontal="center" vertical="center"/>
      <protection locked="0" hidden="1"/>
    </xf>
    <xf numFmtId="0" fontId="3" fillId="5" borderId="0" xfId="0" applyFont="1" applyFill="1" applyAlignment="1" applyProtection="1">
      <alignment horizontal="left" vertical="center"/>
      <protection locked="0" hidden="1"/>
    </xf>
    <xf numFmtId="0" fontId="10" fillId="0" borderId="0" xfId="0" applyFont="1" applyAlignment="1" applyProtection="1">
      <alignment vertical="center"/>
      <protection hidden="1"/>
    </xf>
    <xf numFmtId="0" fontId="1" fillId="2" borderId="0" xfId="0" applyFont="1" applyFill="1" applyAlignment="1" applyProtection="1">
      <alignment horizontal="center" vertical="center" wrapText="1"/>
      <protection hidden="1"/>
    </xf>
    <xf numFmtId="0" fontId="30" fillId="0" borderId="0" xfId="1" applyFont="1" applyAlignment="1" applyProtection="1">
      <alignment vertical="center"/>
      <protection hidden="1"/>
    </xf>
    <xf numFmtId="0" fontId="28" fillId="0" borderId="0" xfId="0" applyFont="1" applyAlignment="1" applyProtection="1">
      <alignment horizontal="center" vertical="center"/>
      <protection hidden="1"/>
    </xf>
    <xf numFmtId="0" fontId="31" fillId="0" borderId="0" xfId="1" applyFont="1" applyAlignment="1" applyProtection="1">
      <alignment vertical="center"/>
      <protection hidden="1"/>
    </xf>
    <xf numFmtId="0" fontId="2" fillId="0" borderId="0" xfId="0" applyFont="1" applyProtection="1">
      <protection hidden="1"/>
    </xf>
    <xf numFmtId="0" fontId="2" fillId="0" borderId="0" xfId="0" applyFont="1" applyAlignment="1" applyProtection="1">
      <alignment horizontal="center"/>
      <protection hidden="1"/>
    </xf>
    <xf numFmtId="0" fontId="2" fillId="0" borderId="0" xfId="0" applyFont="1" applyAlignment="1" applyProtection="1">
      <alignment horizontal="left" vertical="center"/>
      <protection hidden="1"/>
    </xf>
    <xf numFmtId="0" fontId="0" fillId="0" borderId="0" xfId="0" applyAlignment="1" applyProtection="1">
      <alignment horizontal="center" vertical="center"/>
      <protection hidden="1"/>
    </xf>
    <xf numFmtId="0" fontId="0" fillId="0" borderId="0" xfId="0" applyAlignment="1" applyProtection="1">
      <alignment vertical="center"/>
      <protection hidden="1"/>
    </xf>
    <xf numFmtId="0" fontId="1" fillId="0" borderId="0" xfId="0" applyFont="1" applyAlignment="1" applyProtection="1">
      <alignment horizontal="left" vertical="center"/>
      <protection hidden="1"/>
    </xf>
    <xf numFmtId="0" fontId="0" fillId="0" borderId="1" xfId="0" applyBorder="1" applyAlignment="1" applyProtection="1">
      <alignment vertical="center"/>
      <protection hidden="1"/>
    </xf>
    <xf numFmtId="0" fontId="1" fillId="0" borderId="1" xfId="0" applyFont="1" applyBorder="1" applyAlignment="1" applyProtection="1">
      <alignment vertical="center"/>
      <protection hidden="1"/>
    </xf>
    <xf numFmtId="0" fontId="1" fillId="0" borderId="1" xfId="0" applyFont="1" applyBorder="1" applyAlignment="1" applyProtection="1">
      <alignment horizontal="center" vertical="center"/>
      <protection hidden="1"/>
    </xf>
    <xf numFmtId="0" fontId="25" fillId="0" borderId="0" xfId="0" applyFont="1" applyAlignment="1" applyProtection="1">
      <alignment vertical="center"/>
      <protection hidden="1"/>
    </xf>
    <xf numFmtId="0" fontId="25" fillId="0" borderId="0" xfId="0" applyFont="1" applyAlignment="1" applyProtection="1">
      <alignment horizontal="center" vertical="center"/>
      <protection hidden="1"/>
    </xf>
    <xf numFmtId="0" fontId="2" fillId="0" borderId="0" xfId="0" applyFont="1" applyAlignment="1" applyProtection="1">
      <alignment horizontal="right" vertical="center"/>
      <protection hidden="1"/>
    </xf>
    <xf numFmtId="0" fontId="13" fillId="0" borderId="0" xfId="0" applyFont="1" applyAlignment="1" applyProtection="1">
      <alignment vertical="center" wrapText="1"/>
      <protection hidden="1"/>
    </xf>
    <xf numFmtId="0" fontId="2" fillId="0" borderId="0" xfId="0" applyFont="1" applyAlignment="1" applyProtection="1">
      <alignment horizontal="right"/>
      <protection hidden="1"/>
    </xf>
    <xf numFmtId="0" fontId="1" fillId="0" borderId="0" xfId="0" applyFont="1" applyProtection="1">
      <protection hidden="1"/>
    </xf>
    <xf numFmtId="0" fontId="1" fillId="0" borderId="2" xfId="0" applyFont="1" applyBorder="1" applyProtection="1">
      <protection hidden="1"/>
    </xf>
    <xf numFmtId="0" fontId="1" fillId="0" borderId="0" xfId="0" applyFont="1" applyAlignment="1" applyProtection="1">
      <alignment horizontal="center"/>
      <protection hidden="1"/>
    </xf>
    <xf numFmtId="0" fontId="1" fillId="0" borderId="3" xfId="0" applyFont="1" applyBorder="1" applyProtection="1">
      <protection hidden="1"/>
    </xf>
    <xf numFmtId="0" fontId="1" fillId="5" borderId="0" xfId="0" applyFont="1" applyFill="1" applyProtection="1">
      <protection hidden="1"/>
    </xf>
    <xf numFmtId="0" fontId="27" fillId="6" borderId="0" xfId="0" applyFont="1" applyFill="1" applyProtection="1">
      <protection hidden="1"/>
    </xf>
    <xf numFmtId="0" fontId="27" fillId="7" borderId="0" xfId="0" applyFont="1" applyFill="1" applyProtection="1">
      <protection hidden="1"/>
    </xf>
    <xf numFmtId="164" fontId="3" fillId="3" borderId="3" xfId="0" applyNumberFormat="1" applyFont="1" applyFill="1" applyBorder="1" applyAlignment="1" applyProtection="1">
      <alignment horizontal="center" vertical="center"/>
      <protection hidden="1"/>
    </xf>
    <xf numFmtId="0" fontId="1" fillId="0" borderId="0" xfId="0" applyFont="1" applyAlignment="1" applyProtection="1">
      <alignment horizontal="left" vertical="center" wrapText="1"/>
      <protection hidden="1"/>
    </xf>
    <xf numFmtId="0" fontId="2" fillId="0" borderId="8" xfId="0" applyFont="1" applyBorder="1" applyAlignment="1" applyProtection="1">
      <alignment horizontal="center" vertical="center"/>
      <protection locked="0" hidden="1"/>
    </xf>
    <xf numFmtId="0" fontId="2" fillId="0" borderId="10" xfId="0" applyFont="1" applyBorder="1" applyAlignment="1" applyProtection="1">
      <alignment horizontal="center" vertical="center"/>
      <protection locked="0" hidden="1"/>
    </xf>
    <xf numFmtId="0" fontId="1" fillId="0" borderId="8" xfId="0" applyFont="1" applyBorder="1" applyAlignment="1" applyProtection="1">
      <alignment horizontal="center" vertical="center"/>
      <protection locked="0" hidden="1"/>
    </xf>
    <xf numFmtId="0" fontId="1" fillId="0" borderId="10" xfId="0" applyFont="1" applyBorder="1" applyAlignment="1" applyProtection="1">
      <alignment horizontal="center" vertical="center"/>
      <protection locked="0" hidden="1"/>
    </xf>
    <xf numFmtId="0" fontId="26" fillId="0" borderId="8" xfId="1" applyFont="1" applyBorder="1" applyAlignment="1" applyProtection="1">
      <alignment horizontal="center" vertical="center"/>
      <protection locked="0" hidden="1"/>
    </xf>
    <xf numFmtId="0" fontId="13" fillId="0" borderId="5" xfId="0" applyFont="1" applyBorder="1" applyAlignment="1" applyProtection="1">
      <alignment horizontal="center" vertical="center" wrapText="1"/>
      <protection hidden="1"/>
    </xf>
    <xf numFmtId="0" fontId="13" fillId="0" borderId="6" xfId="0" applyFont="1" applyBorder="1" applyAlignment="1" applyProtection="1">
      <alignment horizontal="center" vertical="center" wrapText="1"/>
      <protection hidden="1"/>
    </xf>
    <xf numFmtId="0" fontId="13" fillId="0" borderId="7" xfId="0" applyFont="1" applyBorder="1" applyAlignment="1" applyProtection="1">
      <alignment horizontal="center" vertical="center" wrapText="1"/>
      <protection hidden="1"/>
    </xf>
    <xf numFmtId="2" fontId="3" fillId="0" borderId="11" xfId="0" applyNumberFormat="1" applyFont="1" applyBorder="1" applyAlignment="1" applyProtection="1">
      <alignment horizontal="center" vertical="center"/>
      <protection hidden="1"/>
    </xf>
    <xf numFmtId="2" fontId="3" fillId="0" borderId="12" xfId="0" applyNumberFormat="1" applyFont="1" applyBorder="1" applyAlignment="1" applyProtection="1">
      <alignment horizontal="center" vertical="center"/>
      <protection hidden="1"/>
    </xf>
    <xf numFmtId="2" fontId="3" fillId="0" borderId="13" xfId="0" applyNumberFormat="1" applyFont="1" applyBorder="1" applyAlignment="1" applyProtection="1">
      <alignment horizontal="center" vertical="center"/>
      <protection hidden="1"/>
    </xf>
    <xf numFmtId="0" fontId="2" fillId="0" borderId="5" xfId="0" applyFont="1" applyBorder="1" applyAlignment="1" applyProtection="1">
      <alignment horizontal="center" vertical="center" wrapText="1"/>
      <protection hidden="1"/>
    </xf>
    <xf numFmtId="0" fontId="2" fillId="0" borderId="6" xfId="0" applyFont="1" applyBorder="1" applyAlignment="1" applyProtection="1">
      <alignment horizontal="center" vertical="center" wrapText="1"/>
      <protection hidden="1"/>
    </xf>
    <xf numFmtId="0" fontId="2" fillId="0" borderId="7" xfId="0" applyFont="1" applyBorder="1" applyAlignment="1" applyProtection="1">
      <alignment horizontal="center" vertical="center" wrapText="1"/>
      <protection hidden="1"/>
    </xf>
    <xf numFmtId="0" fontId="2" fillId="0" borderId="0" xfId="0" applyFont="1" applyAlignment="1" applyProtection="1">
      <alignment horizontal="center" vertical="center" wrapText="1"/>
      <protection hidden="1"/>
    </xf>
    <xf numFmtId="0" fontId="14" fillId="0" borderId="5" xfId="0" applyFont="1" applyBorder="1" applyAlignment="1" applyProtection="1">
      <alignment horizontal="center" vertical="center" wrapText="1"/>
      <protection hidden="1"/>
    </xf>
    <xf numFmtId="0" fontId="7" fillId="5" borderId="0" xfId="0" applyFont="1" applyFill="1" applyAlignment="1" applyProtection="1">
      <alignment horizontal="center" vertical="center"/>
      <protection hidden="1"/>
    </xf>
    <xf numFmtId="0" fontId="4" fillId="0" borderId="12" xfId="0" applyFont="1" applyBorder="1" applyAlignment="1" applyProtection="1">
      <alignment horizontal="left" vertical="center"/>
      <protection hidden="1"/>
    </xf>
    <xf numFmtId="0" fontId="4" fillId="0" borderId="13" xfId="0" applyFont="1" applyBorder="1" applyAlignment="1" applyProtection="1">
      <alignment horizontal="left" vertical="center"/>
      <protection hidden="1"/>
    </xf>
    <xf numFmtId="1" fontId="3" fillId="0" borderId="8" xfId="0" applyNumberFormat="1" applyFont="1" applyBorder="1" applyAlignment="1" applyProtection="1">
      <alignment horizontal="center" vertical="center"/>
      <protection locked="0" hidden="1"/>
    </xf>
    <xf numFmtId="1" fontId="3" fillId="0" borderId="9" xfId="0" applyNumberFormat="1" applyFont="1" applyBorder="1" applyAlignment="1" applyProtection="1">
      <alignment horizontal="center" vertical="center"/>
      <protection locked="0" hidden="1"/>
    </xf>
    <xf numFmtId="1" fontId="3" fillId="0" borderId="10" xfId="0" applyNumberFormat="1" applyFont="1" applyBorder="1" applyAlignment="1" applyProtection="1">
      <alignment horizontal="center" vertical="center"/>
      <protection locked="0" hidden="1"/>
    </xf>
    <xf numFmtId="0" fontId="13" fillId="0" borderId="0" xfId="0" applyFont="1" applyAlignment="1" applyProtection="1">
      <alignment horizontal="center" vertical="center" wrapText="1"/>
      <protection hidden="1"/>
    </xf>
  </cellXfs>
  <cellStyles count="3">
    <cellStyle name="Hyperlink" xfId="1" builtinId="8"/>
    <cellStyle name="Normal" xfId="0" builtinId="0"/>
    <cellStyle name="Percent" xfId="2" builtinId="5"/>
  </cellStyles>
  <dxfs count="565">
    <dxf>
      <font>
        <color theme="1"/>
      </font>
      <numFmt numFmtId="166" formatCode="0.0"/>
      <fill>
        <patternFill patternType="solid">
          <fgColor theme="0"/>
          <bgColor theme="0"/>
        </patternFill>
      </fill>
      <border>
        <left style="thin">
          <color rgb="FFF5821F"/>
        </left>
        <right style="thin">
          <color rgb="FFF5821F"/>
        </right>
        <top style="thin">
          <color rgb="FFF5821F"/>
        </top>
        <bottom style="thin">
          <color rgb="FFF5821F"/>
        </bottom>
        <vertical/>
        <horizontal/>
      </border>
    </dxf>
    <dxf>
      <font>
        <color theme="1"/>
      </font>
      <numFmt numFmtId="166" formatCode="0.0"/>
      <fill>
        <patternFill patternType="solid">
          <fgColor theme="0"/>
          <bgColor theme="0"/>
        </patternFill>
      </fill>
      <border>
        <left style="thin">
          <color rgb="FFF5821F"/>
        </left>
        <right style="thin">
          <color rgb="FFF5821F"/>
        </right>
        <top style="thin">
          <color rgb="FFF5821F"/>
        </top>
        <bottom style="thin">
          <color rgb="FFF5821F"/>
        </bottom>
        <vertical/>
        <horizontal/>
      </border>
    </dxf>
    <dxf>
      <font>
        <color theme="1"/>
      </font>
      <numFmt numFmtId="166" formatCode="0.0"/>
      <fill>
        <patternFill patternType="solid">
          <fgColor theme="0"/>
          <bgColor theme="0"/>
        </patternFill>
      </fill>
      <border>
        <left style="thin">
          <color rgb="FFF5821F"/>
        </left>
        <right style="thin">
          <color rgb="FFF5821F"/>
        </right>
        <top style="thin">
          <color rgb="FFF5821F"/>
        </top>
        <bottom style="thin">
          <color rgb="FFF5821F"/>
        </bottom>
        <vertical/>
        <horizontal/>
      </border>
    </dxf>
    <dxf>
      <font>
        <color theme="1"/>
      </font>
      <numFmt numFmtId="166" formatCode="0.0"/>
      <fill>
        <patternFill patternType="solid">
          <fgColor theme="0"/>
          <bgColor theme="0"/>
        </patternFill>
      </fill>
      <border>
        <left style="thin">
          <color rgb="FFF5821F"/>
        </left>
        <right style="thin">
          <color rgb="FFF5821F"/>
        </right>
        <top style="thin">
          <color rgb="FFF5821F"/>
        </top>
        <bottom style="thin">
          <color rgb="FFF5821F"/>
        </bottom>
        <vertical/>
        <horizontal/>
      </border>
    </dxf>
    <dxf>
      <font>
        <color theme="1"/>
      </font>
      <numFmt numFmtId="166" formatCode="0.0"/>
      <fill>
        <patternFill patternType="solid">
          <fgColor theme="0"/>
          <bgColor theme="0"/>
        </patternFill>
      </fill>
      <border>
        <left style="thin">
          <color rgb="FFF5821F"/>
        </left>
        <right style="thin">
          <color rgb="FFF5821F"/>
        </right>
        <top style="thin">
          <color rgb="FFF5821F"/>
        </top>
        <bottom style="thin">
          <color rgb="FFF5821F"/>
        </bottom>
        <vertical/>
        <horizontal/>
      </border>
    </dxf>
    <dxf>
      <font>
        <color theme="1"/>
      </font>
      <numFmt numFmtId="166" formatCode="0.0"/>
      <fill>
        <patternFill patternType="solid">
          <fgColor theme="0"/>
          <bgColor theme="0"/>
        </patternFill>
      </fill>
      <border>
        <left style="thin">
          <color rgb="FFF5821F"/>
        </left>
        <right style="thin">
          <color rgb="FFF5821F"/>
        </right>
        <top style="thin">
          <color rgb="FFF5821F"/>
        </top>
        <bottom style="thin">
          <color rgb="FFF5821F"/>
        </bottom>
        <vertical/>
        <horizontal/>
      </border>
    </dxf>
    <dxf>
      <font>
        <color theme="1"/>
      </font>
      <numFmt numFmtId="166" formatCode="0.0"/>
      <fill>
        <patternFill patternType="solid">
          <fgColor theme="0"/>
          <bgColor theme="0"/>
        </patternFill>
      </fill>
      <border>
        <left style="thin">
          <color rgb="FFF5821F"/>
        </left>
        <right style="thin">
          <color rgb="FFF5821F"/>
        </right>
        <top style="thin">
          <color rgb="FFF5821F"/>
        </top>
        <bottom style="thin">
          <color rgb="FFF5821F"/>
        </bottom>
        <vertical/>
        <horizontal/>
      </border>
    </dxf>
    <dxf>
      <font>
        <color theme="1"/>
      </font>
      <numFmt numFmtId="166" formatCode="0.0"/>
      <fill>
        <patternFill patternType="solid">
          <fgColor theme="0"/>
          <bgColor theme="0"/>
        </patternFill>
      </fill>
      <border>
        <left style="thin">
          <color rgb="FFF5821F"/>
        </left>
        <right style="thin">
          <color rgb="FFF5821F"/>
        </right>
        <top style="thin">
          <color rgb="FFF5821F"/>
        </top>
        <bottom style="thin">
          <color rgb="FFF5821F"/>
        </bottom>
        <vertical/>
        <horizontal/>
      </border>
    </dxf>
    <dxf>
      <font>
        <color theme="1"/>
      </font>
      <numFmt numFmtId="166" formatCode="0.0"/>
      <fill>
        <patternFill patternType="solid">
          <fgColor theme="0"/>
          <bgColor theme="0"/>
        </patternFill>
      </fill>
      <border>
        <left style="thin">
          <color rgb="FFF5821F"/>
        </left>
        <right style="thin">
          <color rgb="FFF5821F"/>
        </right>
        <top style="thin">
          <color rgb="FFF5821F"/>
        </top>
        <bottom style="thin">
          <color rgb="FFF5821F"/>
        </bottom>
        <vertical/>
        <horizontal/>
      </border>
    </dxf>
    <dxf>
      <font>
        <color theme="1"/>
      </font>
      <numFmt numFmtId="166" formatCode="0.0"/>
      <fill>
        <patternFill patternType="solid">
          <fgColor theme="0"/>
          <bgColor theme="0"/>
        </patternFill>
      </fill>
      <border>
        <left style="thin">
          <color rgb="FFF5821F"/>
        </left>
        <right style="thin">
          <color rgb="FFF5821F"/>
        </right>
        <top style="thin">
          <color rgb="FFF5821F"/>
        </top>
        <bottom style="thin">
          <color rgb="FFF5821F"/>
        </bottom>
        <vertical/>
        <horizontal/>
      </border>
    </dxf>
    <dxf>
      <font>
        <color theme="1"/>
      </font>
      <numFmt numFmtId="166" formatCode="0.0"/>
      <fill>
        <patternFill patternType="solid">
          <fgColor theme="0"/>
          <bgColor theme="0"/>
        </patternFill>
      </fill>
      <border>
        <left style="thin">
          <color rgb="FFF5821F"/>
        </left>
        <right style="thin">
          <color rgb="FFF5821F"/>
        </right>
        <top style="thin">
          <color rgb="FFF5821F"/>
        </top>
        <bottom style="thin">
          <color rgb="FFF5821F"/>
        </bottom>
        <vertical/>
        <horizontal/>
      </border>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numFmt numFmtId="164" formatCode=";;"/>
    </dxf>
    <dxf>
      <font>
        <b/>
        <i val="0"/>
        <color theme="1"/>
      </font>
      <numFmt numFmtId="164" formatCode=";;"/>
      <fill>
        <patternFill>
          <bgColor theme="0" tint="-4.9989318521683403E-2"/>
        </patternFill>
      </fill>
      <border>
        <left style="thin">
          <color theme="0" tint="-4.9989318521683403E-2"/>
        </left>
        <right style="thin">
          <color theme="0" tint="-4.9989318521683403E-2"/>
        </right>
        <top style="thin">
          <color theme="0" tint="-4.9989318521683403E-2"/>
        </top>
        <bottom style="thin">
          <color theme="0" tint="-4.9989318521683403E-2"/>
        </bottom>
      </border>
    </dxf>
    <dxf>
      <font>
        <b/>
        <i val="0"/>
        <color theme="0"/>
      </font>
      <fill>
        <patternFill>
          <bgColor rgb="FFED1C24"/>
        </patternFill>
      </fill>
      <border>
        <left style="thin">
          <color rgb="FFED1C24"/>
        </left>
        <right style="thin">
          <color rgb="FFED1C24"/>
        </right>
        <top style="thin">
          <color rgb="FFED1C24"/>
        </top>
        <bottom style="thin">
          <color rgb="FFED1C24"/>
        </bottom>
      </border>
    </dxf>
    <dxf>
      <font>
        <color theme="0"/>
      </font>
      <numFmt numFmtId="164" formatCode=";;"/>
    </dxf>
    <dxf>
      <font>
        <b/>
        <i val="0"/>
        <color theme="1"/>
      </font>
      <numFmt numFmtId="164" formatCode=";;"/>
      <fill>
        <patternFill>
          <bgColor theme="0" tint="-4.9989318521683403E-2"/>
        </patternFill>
      </fill>
      <border>
        <left style="thin">
          <color theme="0" tint="-4.9989318521683403E-2"/>
        </left>
        <right style="thin">
          <color theme="0" tint="-4.9989318521683403E-2"/>
        </right>
        <top style="thin">
          <color theme="0" tint="-4.9989318521683403E-2"/>
        </top>
        <bottom style="thin">
          <color theme="0" tint="-4.9989318521683403E-2"/>
        </bottom>
      </border>
    </dxf>
    <dxf>
      <font>
        <b/>
        <i val="0"/>
        <color theme="0"/>
      </font>
      <fill>
        <patternFill>
          <bgColor rgb="FFED1C24"/>
        </patternFill>
      </fill>
      <border>
        <left style="thin">
          <color rgb="FFED1C24"/>
        </left>
        <right style="thin">
          <color rgb="FFED1C24"/>
        </right>
        <top style="thin">
          <color rgb="FFED1C24"/>
        </top>
        <bottom style="thin">
          <color rgb="FFED1C24"/>
        </bottom>
      </border>
    </dxf>
    <dxf>
      <font>
        <color theme="0"/>
      </font>
      <numFmt numFmtId="164" formatCode=";;"/>
    </dxf>
    <dxf>
      <font>
        <color theme="0"/>
      </font>
      <numFmt numFmtId="164" formatCode=";;"/>
    </dxf>
    <dxf>
      <font>
        <color theme="0"/>
      </font>
      <numFmt numFmtId="164" formatCode=";;"/>
    </dxf>
    <dxf>
      <font>
        <color theme="0"/>
      </font>
      <numFmt numFmtId="164" formatCode=";;"/>
    </dxf>
    <dxf>
      <font>
        <color theme="0"/>
      </font>
      <numFmt numFmtId="164" formatCode=";;"/>
    </dxf>
    <dxf>
      <font>
        <color theme="0"/>
      </font>
      <numFmt numFmtId="164" formatCode=";;"/>
    </dxf>
    <dxf>
      <font>
        <b/>
        <i val="0"/>
        <color theme="0"/>
      </font>
      <fill>
        <patternFill>
          <bgColor rgb="FFED1C24"/>
        </patternFill>
      </fill>
      <border>
        <left style="thin">
          <color rgb="FFED1C24"/>
        </left>
        <right style="thin">
          <color rgb="FFED1C24"/>
        </right>
        <top style="thin">
          <color rgb="FFED1C24"/>
        </top>
        <bottom style="thin">
          <color rgb="FFED1C24"/>
        </bottom>
      </border>
    </dxf>
    <dxf>
      <font>
        <b/>
        <i val="0"/>
        <color theme="1"/>
      </font>
      <numFmt numFmtId="164" formatCode=";;"/>
      <fill>
        <patternFill>
          <bgColor theme="0" tint="-4.9989318521683403E-2"/>
        </patternFill>
      </fill>
      <border>
        <left style="thin">
          <color theme="0" tint="-4.9989318521683403E-2"/>
        </left>
        <right style="thin">
          <color theme="0" tint="-4.9989318521683403E-2"/>
        </right>
        <top style="thin">
          <color theme="0" tint="-4.9989318521683403E-2"/>
        </top>
        <bottom style="thin">
          <color theme="0" tint="-4.9989318521683403E-2"/>
        </bottom>
      </border>
    </dxf>
    <dxf>
      <font>
        <color theme="0"/>
      </font>
      <numFmt numFmtId="164" formatCode=";;"/>
    </dxf>
    <dxf>
      <font>
        <color theme="0"/>
      </font>
      <numFmt numFmtId="164" formatCode=";;"/>
    </dxf>
    <dxf>
      <font>
        <color theme="0"/>
      </font>
      <numFmt numFmtId="164" formatCode=";;"/>
    </dxf>
    <dxf>
      <font>
        <color theme="0"/>
      </font>
      <numFmt numFmtId="164" formatCode=";;"/>
    </dxf>
    <dxf>
      <font>
        <color theme="0"/>
      </font>
      <numFmt numFmtId="164" formatCode=";;"/>
    </dxf>
    <dxf>
      <font>
        <color theme="0"/>
      </font>
      <numFmt numFmtId="164" formatCode=";;"/>
    </dxf>
    <dxf>
      <font>
        <color theme="0"/>
      </font>
      <numFmt numFmtId="164" formatCode=";;"/>
    </dxf>
    <dxf>
      <font>
        <color theme="0"/>
      </font>
      <numFmt numFmtId="164" formatCode=";;"/>
    </dxf>
    <dxf>
      <font>
        <color theme="0"/>
      </font>
      <numFmt numFmtId="164" formatCode=";;"/>
    </dxf>
    <dxf>
      <font>
        <color theme="0"/>
      </font>
      <numFmt numFmtId="164" formatCode=";;"/>
    </dxf>
    <dxf>
      <font>
        <color theme="0"/>
      </font>
      <numFmt numFmtId="164" formatCode=";;"/>
    </dxf>
    <dxf>
      <font>
        <color theme="0"/>
      </font>
      <numFmt numFmtId="164" formatCode=";;"/>
    </dxf>
    <dxf>
      <font>
        <color theme="0"/>
      </font>
      <numFmt numFmtId="164" formatCode=";;"/>
    </dxf>
    <dxf>
      <font>
        <b/>
        <i val="0"/>
        <color theme="0"/>
      </font>
      <fill>
        <patternFill>
          <bgColor rgb="FFED1C24"/>
        </patternFill>
      </fill>
      <border>
        <left style="thin">
          <color rgb="FFED1C24"/>
        </left>
        <right style="thin">
          <color rgb="FFED1C24"/>
        </right>
        <top style="thin">
          <color rgb="FFED1C24"/>
        </top>
        <bottom style="thin">
          <color rgb="FFED1C24"/>
        </bottom>
      </border>
    </dxf>
    <dxf>
      <font>
        <b/>
        <i val="0"/>
        <color theme="1"/>
      </font>
      <numFmt numFmtId="164" formatCode=";;"/>
      <fill>
        <patternFill>
          <bgColor theme="0" tint="-4.9989318521683403E-2"/>
        </patternFill>
      </fill>
      <border>
        <left style="thin">
          <color theme="0" tint="-4.9989318521683403E-2"/>
        </left>
        <right style="thin">
          <color theme="0" tint="-4.9989318521683403E-2"/>
        </right>
        <top style="thin">
          <color theme="0" tint="-4.9989318521683403E-2"/>
        </top>
        <bottom style="thin">
          <color theme="0" tint="-4.9989318521683403E-2"/>
        </bottom>
      </border>
    </dxf>
    <dxf>
      <font>
        <b val="0"/>
        <i val="0"/>
        <color theme="1"/>
      </font>
      <fill>
        <patternFill>
          <bgColor theme="0" tint="-4.9989318521683403E-2"/>
        </patternFill>
      </fill>
      <border>
        <left style="hair">
          <color theme="0" tint="-4.9989318521683403E-2"/>
        </left>
        <right style="hair">
          <color theme="0" tint="-4.9989318521683403E-2"/>
        </right>
        <top style="hair">
          <color theme="0" tint="-4.9989318521683403E-2"/>
        </top>
        <bottom style="hair">
          <color theme="0" tint="-4.9989318521683403E-2"/>
        </bottom>
      </border>
    </dxf>
    <dxf>
      <font>
        <b/>
        <i val="0"/>
        <color theme="0"/>
      </font>
      <numFmt numFmtId="166" formatCode="0.0"/>
      <fill>
        <patternFill patternType="solid">
          <fgColor indexed="64"/>
          <bgColor rgb="FFED1C24"/>
        </patternFill>
      </fill>
      <border>
        <left style="thin">
          <color rgb="FFED1C24"/>
        </left>
        <right style="thin">
          <color rgb="FFED1C24"/>
        </right>
        <top style="thin">
          <color rgb="FFED1C24"/>
        </top>
        <bottom style="thin">
          <color rgb="FFED1C24"/>
        </bottom>
        <vertical/>
        <horizontal/>
      </border>
    </dxf>
    <dxf>
      <font>
        <b/>
        <i val="0"/>
        <color theme="1"/>
      </font>
      <numFmt numFmtId="166" formatCode="0.0"/>
      <fill>
        <patternFill>
          <bgColor rgb="FF51B848"/>
        </patternFill>
      </fill>
      <border>
        <left style="thin">
          <color rgb="FF51B848"/>
        </left>
        <right style="thin">
          <color rgb="FF51B848"/>
        </right>
        <top style="thin">
          <color rgb="FF51B848"/>
        </top>
        <bottom style="thin">
          <color rgb="FF51B848"/>
        </bottom>
        <vertical/>
        <horizontal/>
      </border>
    </dxf>
    <dxf>
      <font>
        <b/>
        <i val="0"/>
        <color theme="0"/>
      </font>
      <numFmt numFmtId="166" formatCode="0.0"/>
      <fill>
        <patternFill patternType="solid">
          <fgColor indexed="64"/>
          <bgColor rgb="FFED1C24"/>
        </patternFill>
      </fill>
      <border>
        <left style="thin">
          <color rgb="FFED1C24"/>
        </left>
        <right style="thin">
          <color rgb="FFED1C24"/>
        </right>
        <top style="thin">
          <color rgb="FFED1C24"/>
        </top>
        <bottom style="thin">
          <color rgb="FFED1C24"/>
        </bottom>
        <vertical/>
        <horizontal/>
      </border>
    </dxf>
    <dxf>
      <font>
        <b/>
        <i val="0"/>
        <color theme="1"/>
      </font>
      <numFmt numFmtId="166" formatCode="0.0"/>
      <fill>
        <patternFill>
          <bgColor rgb="FF51B848"/>
        </patternFill>
      </fill>
      <border>
        <left style="thin">
          <color rgb="FF51B848"/>
        </left>
        <right style="thin">
          <color rgb="FF51B848"/>
        </right>
        <top style="thin">
          <color rgb="FF51B848"/>
        </top>
        <bottom style="thin">
          <color rgb="FF51B848"/>
        </bottom>
        <vertical/>
        <horizontal/>
      </border>
    </dxf>
    <dxf>
      <font>
        <color theme="0"/>
      </font>
      <numFmt numFmtId="30" formatCode="@"/>
    </dxf>
    <dxf>
      <font>
        <b/>
        <i val="0"/>
        <color theme="0"/>
      </font>
      <fill>
        <patternFill>
          <bgColor rgb="FFED1C24"/>
        </patternFill>
      </fill>
      <border>
        <left style="thin">
          <color rgb="FFED1C24"/>
        </left>
        <right style="thin">
          <color rgb="FFED1C24"/>
        </right>
        <top style="thin">
          <color rgb="FFED1C24"/>
        </top>
        <bottom style="thin">
          <color rgb="FFED1C24"/>
        </bottom>
      </border>
    </dxf>
    <dxf>
      <font>
        <b val="0"/>
        <i val="0"/>
        <color theme="1"/>
      </font>
      <numFmt numFmtId="164" formatCode=";;"/>
      <fill>
        <patternFill>
          <bgColor theme="0"/>
        </patternFill>
      </fill>
      <border>
        <left style="thin">
          <color rgb="FF007DC5"/>
        </left>
        <right style="thin">
          <color rgb="FF007DC5"/>
        </right>
        <top style="thin">
          <color rgb="FF007DC5"/>
        </top>
        <bottom style="thin">
          <color rgb="FF007DC5"/>
        </bottom>
      </border>
    </dxf>
    <dxf>
      <font>
        <b val="0"/>
        <i val="0"/>
        <color theme="1"/>
      </font>
      <numFmt numFmtId="164" formatCode=";;"/>
      <fill>
        <patternFill>
          <bgColor theme="0"/>
        </patternFill>
      </fill>
      <border>
        <left style="thin">
          <color rgb="FF007DC5"/>
        </left>
        <right style="thin">
          <color rgb="FF007DC5"/>
        </right>
        <top style="thin">
          <color rgb="FF007DC5"/>
        </top>
        <bottom style="thin">
          <color rgb="FF007DC5"/>
        </bottom>
      </border>
    </dxf>
    <dxf>
      <font>
        <b/>
        <i val="0"/>
        <color theme="0"/>
      </font>
      <fill>
        <patternFill>
          <bgColor rgb="FFED1C24"/>
        </patternFill>
      </fill>
      <border>
        <left style="thin">
          <color rgb="FFED1C24"/>
        </left>
        <right style="thin">
          <color rgb="FFED1C24"/>
        </right>
        <top style="thin">
          <color rgb="FFED1C24"/>
        </top>
        <bottom style="thin">
          <color rgb="FFED1C24"/>
        </bottom>
      </border>
    </dxf>
    <dxf>
      <font>
        <b/>
        <i val="0"/>
        <color theme="0"/>
      </font>
      <fill>
        <patternFill>
          <bgColor rgb="FFED1C24"/>
        </patternFill>
      </fill>
      <border>
        <left style="thin">
          <color rgb="FFED1C24"/>
        </left>
        <right style="thin">
          <color rgb="FFED1C24"/>
        </right>
        <top style="thin">
          <color rgb="FFED1C24"/>
        </top>
        <bottom style="thin">
          <color rgb="FFED1C24"/>
        </bottom>
      </border>
    </dxf>
    <dxf>
      <font>
        <b val="0"/>
        <i val="0"/>
        <color theme="1"/>
      </font>
      <numFmt numFmtId="164" formatCode=";;"/>
      <fill>
        <patternFill>
          <bgColor theme="0"/>
        </patternFill>
      </fill>
      <border>
        <left style="thin">
          <color rgb="FF007DC5"/>
        </left>
        <right style="thin">
          <color rgb="FF007DC5"/>
        </right>
        <top style="thin">
          <color rgb="FF007DC5"/>
        </top>
        <bottom style="thin">
          <color rgb="FF007DC5"/>
        </bottom>
      </border>
    </dxf>
    <dxf>
      <font>
        <b/>
        <i val="0"/>
        <color theme="0"/>
      </font>
      <fill>
        <patternFill>
          <bgColor rgb="FFED1C24"/>
        </patternFill>
      </fill>
      <border>
        <left style="thin">
          <color rgb="FFED1C24"/>
        </left>
        <right style="thin">
          <color rgb="FFED1C24"/>
        </right>
        <top style="thin">
          <color rgb="FFED1C24"/>
        </top>
        <bottom style="thin">
          <color rgb="FFED1C24"/>
        </bottom>
      </border>
    </dxf>
    <dxf>
      <font>
        <b val="0"/>
        <i val="0"/>
        <color theme="1"/>
      </font>
      <numFmt numFmtId="164" formatCode=";;"/>
      <fill>
        <patternFill>
          <bgColor theme="0"/>
        </patternFill>
      </fill>
      <border>
        <left style="thin">
          <color rgb="FF007DC5"/>
        </left>
        <right style="thin">
          <color rgb="FF007DC5"/>
        </right>
        <top style="thin">
          <color rgb="FF007DC5"/>
        </top>
        <bottom style="thin">
          <color rgb="FF007DC5"/>
        </bottom>
      </border>
    </dxf>
    <dxf>
      <font>
        <b/>
        <i val="0"/>
        <color theme="0"/>
      </font>
      <fill>
        <patternFill>
          <bgColor rgb="FFED1C24"/>
        </patternFill>
      </fill>
      <border>
        <left style="thin">
          <color rgb="FFED1C24"/>
        </left>
        <right style="thin">
          <color rgb="FFED1C24"/>
        </right>
        <top style="thin">
          <color rgb="FFED1C24"/>
        </top>
        <bottom style="thin">
          <color rgb="FFED1C24"/>
        </bottom>
      </border>
    </dxf>
    <dxf>
      <font>
        <b val="0"/>
        <i val="0"/>
        <color theme="1"/>
      </font>
      <numFmt numFmtId="164" formatCode=";;"/>
      <fill>
        <patternFill>
          <bgColor theme="0"/>
        </patternFill>
      </fill>
      <border>
        <left style="thin">
          <color rgb="FF007DC5"/>
        </left>
        <right style="thin">
          <color rgb="FF007DC5"/>
        </right>
        <top style="thin">
          <color rgb="FF007DC5"/>
        </top>
        <bottom style="thin">
          <color rgb="FF007DC5"/>
        </bottom>
      </border>
    </dxf>
    <dxf>
      <font>
        <b/>
        <i val="0"/>
        <color theme="0"/>
      </font>
      <fill>
        <patternFill>
          <bgColor rgb="FFED1C24"/>
        </patternFill>
      </fill>
      <border>
        <left style="thin">
          <color rgb="FFED1C24"/>
        </left>
        <right style="thin">
          <color rgb="FFED1C24"/>
        </right>
        <top style="thin">
          <color rgb="FFED1C24"/>
        </top>
        <bottom style="thin">
          <color rgb="FFED1C24"/>
        </bottom>
      </border>
    </dxf>
    <dxf>
      <font>
        <b val="0"/>
        <i val="0"/>
        <color theme="1"/>
      </font>
      <numFmt numFmtId="164" formatCode=";;"/>
      <fill>
        <patternFill>
          <bgColor theme="0"/>
        </patternFill>
      </fill>
      <border>
        <left style="thin">
          <color rgb="FF007DC5"/>
        </left>
        <right style="thin">
          <color rgb="FF007DC5"/>
        </right>
        <top style="thin">
          <color rgb="FF007DC5"/>
        </top>
        <bottom style="thin">
          <color rgb="FF007DC5"/>
        </bottom>
      </border>
    </dxf>
    <dxf>
      <font>
        <b val="0"/>
        <i val="0"/>
        <color theme="1"/>
      </font>
      <numFmt numFmtId="164" formatCode=";;"/>
      <fill>
        <patternFill>
          <bgColor theme="0"/>
        </patternFill>
      </fill>
      <border>
        <left style="thin">
          <color rgb="FF007DC5"/>
        </left>
        <right style="thin">
          <color rgb="FF007DC5"/>
        </right>
        <top style="thin">
          <color rgb="FF007DC5"/>
        </top>
        <bottom style="thin">
          <color rgb="FF007DC5"/>
        </bottom>
      </border>
    </dxf>
    <dxf>
      <font>
        <b/>
        <i val="0"/>
        <color theme="0"/>
      </font>
      <fill>
        <patternFill>
          <bgColor rgb="FFED1C24"/>
        </patternFill>
      </fill>
      <border>
        <left style="thin">
          <color rgb="FFED1C24"/>
        </left>
        <right style="thin">
          <color rgb="FFED1C24"/>
        </right>
        <top style="thin">
          <color rgb="FFED1C24"/>
        </top>
        <bottom style="thin">
          <color rgb="FFED1C24"/>
        </bottom>
      </border>
    </dxf>
    <dxf>
      <font>
        <b val="0"/>
        <i val="0"/>
        <color theme="1"/>
      </font>
      <numFmt numFmtId="164" formatCode=";;"/>
      <fill>
        <patternFill>
          <bgColor theme="0"/>
        </patternFill>
      </fill>
      <border>
        <left style="thin">
          <color rgb="FF007DC5"/>
        </left>
        <right style="thin">
          <color rgb="FF007DC5"/>
        </right>
        <top style="thin">
          <color rgb="FF007DC5"/>
        </top>
        <bottom style="thin">
          <color rgb="FF007DC5"/>
        </bottom>
      </border>
    </dxf>
    <dxf>
      <font>
        <b/>
        <i val="0"/>
        <color theme="0"/>
      </font>
      <fill>
        <patternFill>
          <bgColor rgb="FFED1C24"/>
        </patternFill>
      </fill>
      <border>
        <left style="thin">
          <color rgb="FFED1C24"/>
        </left>
        <right style="thin">
          <color rgb="FFED1C24"/>
        </right>
        <top style="thin">
          <color rgb="FFED1C24"/>
        </top>
        <bottom style="thin">
          <color rgb="FFED1C24"/>
        </bottom>
      </border>
    </dxf>
    <dxf>
      <font>
        <b val="0"/>
        <i val="0"/>
        <color theme="1"/>
      </font>
      <numFmt numFmtId="164" formatCode=";;"/>
      <fill>
        <patternFill>
          <bgColor theme="0"/>
        </patternFill>
      </fill>
      <border>
        <left style="thin">
          <color rgb="FF007DC5"/>
        </left>
        <right style="thin">
          <color rgb="FF007DC5"/>
        </right>
        <top style="thin">
          <color rgb="FF007DC5"/>
        </top>
        <bottom style="thin">
          <color rgb="FF007DC5"/>
        </bottom>
      </border>
    </dxf>
    <dxf>
      <font>
        <b/>
        <i val="0"/>
        <color theme="0"/>
      </font>
      <fill>
        <patternFill>
          <bgColor rgb="FFED1C24"/>
        </patternFill>
      </fill>
      <border>
        <left style="thin">
          <color rgb="FFED1C24"/>
        </left>
        <right style="thin">
          <color rgb="FFED1C24"/>
        </right>
        <top style="thin">
          <color rgb="FFED1C24"/>
        </top>
        <bottom style="thin">
          <color rgb="FFED1C24"/>
        </bottom>
      </border>
    </dxf>
    <dxf>
      <font>
        <b val="0"/>
        <i val="0"/>
        <color theme="1"/>
      </font>
      <numFmt numFmtId="164" formatCode=";;"/>
      <fill>
        <patternFill>
          <bgColor theme="0"/>
        </patternFill>
      </fill>
      <border>
        <left style="thin">
          <color rgb="FF007DC5"/>
        </left>
        <right style="thin">
          <color rgb="FF007DC5"/>
        </right>
        <top style="thin">
          <color rgb="FF007DC5"/>
        </top>
        <bottom style="thin">
          <color rgb="FF007DC5"/>
        </bottom>
      </border>
    </dxf>
    <dxf>
      <font>
        <b/>
        <i val="0"/>
        <color theme="0"/>
      </font>
      <fill>
        <patternFill>
          <bgColor rgb="FFED1C24"/>
        </patternFill>
      </fill>
      <border>
        <left style="thin">
          <color rgb="FFED1C24"/>
        </left>
        <right style="thin">
          <color rgb="FFED1C24"/>
        </right>
        <top style="thin">
          <color rgb="FFED1C24"/>
        </top>
        <bottom style="thin">
          <color rgb="FFED1C24"/>
        </bottom>
      </border>
    </dxf>
    <dxf>
      <font>
        <b val="0"/>
        <i val="0"/>
        <color theme="1"/>
      </font>
      <numFmt numFmtId="164" formatCode=";;"/>
      <fill>
        <patternFill>
          <bgColor theme="0"/>
        </patternFill>
      </fill>
      <border>
        <left style="thin">
          <color rgb="FF007DC5"/>
        </left>
        <right style="thin">
          <color rgb="FF007DC5"/>
        </right>
        <top style="thin">
          <color rgb="FF007DC5"/>
        </top>
        <bottom style="thin">
          <color rgb="FF007DC5"/>
        </bottom>
      </border>
    </dxf>
    <dxf>
      <font>
        <b/>
        <i val="0"/>
        <color theme="0"/>
      </font>
      <fill>
        <patternFill>
          <bgColor rgb="FFED1C24"/>
        </patternFill>
      </fill>
      <border>
        <left style="thin">
          <color rgb="FFED1C24"/>
        </left>
        <right style="thin">
          <color rgb="FFED1C24"/>
        </right>
        <top style="thin">
          <color rgb="FFED1C24"/>
        </top>
        <bottom style="thin">
          <color rgb="FFED1C24"/>
        </bottom>
      </border>
    </dxf>
    <dxf>
      <font>
        <b val="0"/>
        <i val="0"/>
        <color theme="1"/>
      </font>
      <numFmt numFmtId="164" formatCode=";;"/>
      <fill>
        <patternFill>
          <bgColor theme="0"/>
        </patternFill>
      </fill>
      <border>
        <left style="thin">
          <color rgb="FF007DC5"/>
        </left>
        <right style="thin">
          <color rgb="FF007DC5"/>
        </right>
        <top style="thin">
          <color rgb="FF007DC5"/>
        </top>
        <bottom style="thin">
          <color rgb="FF007DC5"/>
        </bottom>
      </border>
    </dxf>
    <dxf>
      <font>
        <b/>
        <i val="0"/>
        <color theme="0"/>
      </font>
      <fill>
        <patternFill>
          <bgColor rgb="FFED1C24"/>
        </patternFill>
      </fill>
      <border>
        <left style="thin">
          <color rgb="FFED1C24"/>
        </left>
        <right style="thin">
          <color rgb="FFED1C24"/>
        </right>
        <top style="thin">
          <color rgb="FFED1C24"/>
        </top>
        <bottom style="thin">
          <color rgb="FFED1C24"/>
        </bottom>
      </border>
    </dxf>
    <dxf>
      <font>
        <b/>
        <i val="0"/>
        <color theme="0"/>
      </font>
      <fill>
        <patternFill>
          <bgColor rgb="FFED1C24"/>
        </patternFill>
      </fill>
      <border>
        <left style="thin">
          <color rgb="FFED1C24"/>
        </left>
        <right style="thin">
          <color rgb="FFED1C24"/>
        </right>
        <top style="thin">
          <color rgb="FFED1C24"/>
        </top>
        <bottom style="thin">
          <color rgb="FFED1C24"/>
        </bottom>
      </border>
    </dxf>
    <dxf>
      <font>
        <b/>
        <i val="0"/>
        <color theme="1"/>
      </font>
      <numFmt numFmtId="164" formatCode=";;"/>
      <fill>
        <patternFill>
          <bgColor theme="0" tint="-4.9989318521683403E-2"/>
        </patternFill>
      </fill>
      <border>
        <left style="thin">
          <color theme="0" tint="-4.9989318521683403E-2"/>
        </left>
        <right style="thin">
          <color theme="0" tint="-4.9989318521683403E-2"/>
        </right>
        <top style="thin">
          <color theme="0" tint="-4.9989318521683403E-2"/>
        </top>
        <bottom style="thin">
          <color theme="0" tint="-4.9989318521683403E-2"/>
        </bottom>
      </border>
    </dxf>
    <dxf>
      <font>
        <b/>
        <i val="0"/>
        <color theme="1"/>
      </font>
      <numFmt numFmtId="164" formatCode=";;"/>
      <fill>
        <patternFill>
          <bgColor theme="0" tint="-4.9989318521683403E-2"/>
        </patternFill>
      </fill>
      <border>
        <left style="thin">
          <color theme="0" tint="-4.9989318521683403E-2"/>
        </left>
        <right style="thin">
          <color theme="0" tint="-4.9989318521683403E-2"/>
        </right>
        <top style="thin">
          <color theme="0" tint="-4.9989318521683403E-2"/>
        </top>
        <bottom style="thin">
          <color theme="0" tint="-4.9989318521683403E-2"/>
        </bottom>
      </border>
    </dxf>
    <dxf>
      <font>
        <b/>
        <i val="0"/>
        <color theme="0"/>
      </font>
      <fill>
        <patternFill>
          <bgColor rgb="FFED1C24"/>
        </patternFill>
      </fill>
      <border>
        <left style="thin">
          <color rgb="FFED1C24"/>
        </left>
        <right style="thin">
          <color rgb="FFED1C24"/>
        </right>
        <top style="thin">
          <color rgb="FFED1C24"/>
        </top>
        <bottom style="thin">
          <color rgb="FFED1C24"/>
        </bottom>
      </border>
    </dxf>
    <dxf>
      <font>
        <b/>
        <i val="0"/>
        <color theme="0"/>
      </font>
      <fill>
        <patternFill>
          <bgColor rgb="FFED1C24"/>
        </patternFill>
      </fill>
      <border>
        <left style="thin">
          <color rgb="FFED1C24"/>
        </left>
        <right style="thin">
          <color rgb="FFED1C24"/>
        </right>
        <top style="thin">
          <color rgb="FFED1C24"/>
        </top>
        <bottom style="thin">
          <color rgb="FFED1C24"/>
        </bottom>
      </border>
    </dxf>
    <dxf>
      <font>
        <b/>
        <i val="0"/>
        <color theme="1"/>
      </font>
      <numFmt numFmtId="164" formatCode=";;"/>
      <fill>
        <patternFill>
          <bgColor theme="0" tint="-4.9989318521683403E-2"/>
        </patternFill>
      </fill>
      <border>
        <left style="thin">
          <color theme="0" tint="-4.9989318521683403E-2"/>
        </left>
        <right style="thin">
          <color theme="0" tint="-4.9989318521683403E-2"/>
        </right>
        <top style="thin">
          <color theme="0" tint="-4.9989318521683403E-2"/>
        </top>
        <bottom style="thin">
          <color theme="0" tint="-4.9989318521683403E-2"/>
        </bottom>
      </border>
    </dxf>
    <dxf>
      <font>
        <b/>
        <i val="0"/>
        <color theme="1"/>
      </font>
      <numFmt numFmtId="164" formatCode=";;"/>
      <fill>
        <patternFill>
          <bgColor theme="0" tint="-4.9989318521683403E-2"/>
        </patternFill>
      </fill>
      <border>
        <left style="thin">
          <color theme="0" tint="-4.9989318521683403E-2"/>
        </left>
        <right style="thin">
          <color theme="0" tint="-4.9989318521683403E-2"/>
        </right>
        <top style="thin">
          <color theme="0" tint="-4.9989318521683403E-2"/>
        </top>
        <bottom style="thin">
          <color theme="0" tint="-4.9989318521683403E-2"/>
        </bottom>
      </border>
    </dxf>
    <dxf>
      <font>
        <b/>
        <i val="0"/>
        <color theme="0"/>
      </font>
      <fill>
        <patternFill>
          <bgColor rgb="FFED1C24"/>
        </patternFill>
      </fill>
      <border>
        <left style="thin">
          <color rgb="FFED1C24"/>
        </left>
        <right style="thin">
          <color rgb="FFED1C24"/>
        </right>
        <top style="thin">
          <color rgb="FFED1C24"/>
        </top>
        <bottom style="thin">
          <color rgb="FFED1C24"/>
        </bottom>
      </border>
    </dxf>
    <dxf>
      <font>
        <b/>
        <i val="0"/>
        <color theme="1"/>
      </font>
      <numFmt numFmtId="164" formatCode=";;"/>
      <fill>
        <patternFill>
          <bgColor theme="0" tint="-4.9989318521683403E-2"/>
        </patternFill>
      </fill>
      <border>
        <left style="thin">
          <color theme="0" tint="-4.9989318521683403E-2"/>
        </left>
        <right style="thin">
          <color theme="0" tint="-4.9989318521683403E-2"/>
        </right>
        <top style="thin">
          <color theme="0" tint="-4.9989318521683403E-2"/>
        </top>
        <bottom style="thin">
          <color theme="0" tint="-4.9989318521683403E-2"/>
        </bottom>
      </border>
    </dxf>
    <dxf>
      <font>
        <b/>
        <i val="0"/>
        <color theme="0"/>
      </font>
      <fill>
        <patternFill>
          <bgColor rgb="FFED1C24"/>
        </patternFill>
      </fill>
      <border>
        <left style="thin">
          <color rgb="FFED1C24"/>
        </left>
        <right style="thin">
          <color rgb="FFED1C24"/>
        </right>
        <top style="thin">
          <color rgb="FFED1C24"/>
        </top>
        <bottom style="thin">
          <color rgb="FFED1C24"/>
        </bottom>
      </border>
    </dxf>
    <dxf>
      <font>
        <b/>
        <i val="0"/>
        <color theme="0"/>
      </font>
      <fill>
        <patternFill>
          <bgColor rgb="FFED1C24"/>
        </patternFill>
      </fill>
      <border>
        <left style="thin">
          <color rgb="FFED1C24"/>
        </left>
        <right style="thin">
          <color rgb="FFED1C24"/>
        </right>
        <top style="thin">
          <color rgb="FFED1C24"/>
        </top>
        <bottom style="thin">
          <color rgb="FFED1C24"/>
        </bottom>
      </border>
    </dxf>
    <dxf>
      <font>
        <b/>
        <i val="0"/>
        <color theme="1"/>
      </font>
      <numFmt numFmtId="164" formatCode=";;"/>
      <fill>
        <patternFill>
          <bgColor theme="0" tint="-4.9989318521683403E-2"/>
        </patternFill>
      </fill>
      <border>
        <left style="thin">
          <color theme="0" tint="-4.9989318521683403E-2"/>
        </left>
        <right style="thin">
          <color theme="0" tint="-4.9989318521683403E-2"/>
        </right>
        <top style="thin">
          <color theme="0" tint="-4.9989318521683403E-2"/>
        </top>
        <bottom style="thin">
          <color theme="0" tint="-4.9989318521683403E-2"/>
        </bottom>
      </border>
    </dxf>
    <dxf>
      <font>
        <b/>
        <i val="0"/>
        <color theme="0"/>
      </font>
      <fill>
        <patternFill>
          <bgColor rgb="FFED1C24"/>
        </patternFill>
      </fill>
      <border>
        <left style="thin">
          <color rgb="FFED1C24"/>
        </left>
        <right style="thin">
          <color rgb="FFED1C24"/>
        </right>
        <top style="thin">
          <color rgb="FFED1C24"/>
        </top>
        <bottom style="thin">
          <color rgb="FFED1C24"/>
        </bottom>
      </border>
    </dxf>
    <dxf>
      <font>
        <b/>
        <i val="0"/>
        <color theme="1"/>
      </font>
      <numFmt numFmtId="164" formatCode=";;"/>
      <fill>
        <patternFill>
          <bgColor theme="0" tint="-4.9989318521683403E-2"/>
        </patternFill>
      </fill>
      <border>
        <left style="thin">
          <color theme="0" tint="-4.9989318521683403E-2"/>
        </left>
        <right style="thin">
          <color theme="0" tint="-4.9989318521683403E-2"/>
        </right>
        <top style="thin">
          <color theme="0" tint="-4.9989318521683403E-2"/>
        </top>
        <bottom style="thin">
          <color theme="0" tint="-4.9989318521683403E-2"/>
        </bottom>
      </border>
    </dxf>
    <dxf>
      <font>
        <b/>
        <i val="0"/>
        <color theme="1"/>
      </font>
      <numFmt numFmtId="164" formatCode=";;"/>
      <fill>
        <patternFill>
          <bgColor theme="0" tint="-4.9989318521683403E-2"/>
        </patternFill>
      </fill>
      <border>
        <left style="thin">
          <color theme="0" tint="-4.9989318521683403E-2"/>
        </left>
        <right style="thin">
          <color theme="0" tint="-4.9989318521683403E-2"/>
        </right>
        <top style="thin">
          <color theme="0" tint="-4.9989318521683403E-2"/>
        </top>
        <bottom style="thin">
          <color theme="0" tint="-4.9989318521683403E-2"/>
        </bottom>
      </border>
    </dxf>
    <dxf>
      <font>
        <b/>
        <i val="0"/>
        <color theme="0"/>
      </font>
      <fill>
        <patternFill>
          <bgColor rgb="FFED1C24"/>
        </patternFill>
      </fill>
      <border>
        <left style="thin">
          <color rgb="FFED1C24"/>
        </left>
        <right style="thin">
          <color rgb="FFED1C24"/>
        </right>
        <top style="thin">
          <color rgb="FFED1C24"/>
        </top>
        <bottom style="thin">
          <color rgb="FFED1C24"/>
        </bottom>
      </border>
    </dxf>
    <dxf>
      <font>
        <b/>
        <i val="0"/>
        <color theme="1"/>
      </font>
      <numFmt numFmtId="164" formatCode=";;"/>
      <fill>
        <patternFill>
          <bgColor theme="0" tint="-4.9989318521683403E-2"/>
        </patternFill>
      </fill>
      <border>
        <left style="thin">
          <color theme="0" tint="-4.9989318521683403E-2"/>
        </left>
        <right style="thin">
          <color theme="0" tint="-4.9989318521683403E-2"/>
        </right>
        <top style="thin">
          <color theme="0" tint="-4.9989318521683403E-2"/>
        </top>
        <bottom style="thin">
          <color theme="0" tint="-4.9989318521683403E-2"/>
        </bottom>
      </border>
    </dxf>
    <dxf>
      <font>
        <b/>
        <i val="0"/>
        <color theme="0"/>
      </font>
      <fill>
        <patternFill>
          <bgColor rgb="FFED1C24"/>
        </patternFill>
      </fill>
      <border>
        <left style="thin">
          <color rgb="FFED1C24"/>
        </left>
        <right style="thin">
          <color rgb="FFED1C24"/>
        </right>
        <top style="thin">
          <color rgb="FFED1C24"/>
        </top>
        <bottom style="thin">
          <color rgb="FFED1C24"/>
        </bottom>
      </border>
    </dxf>
    <dxf>
      <font>
        <b/>
        <i val="0"/>
        <color theme="1"/>
      </font>
      <numFmt numFmtId="164" formatCode=";;"/>
      <fill>
        <patternFill>
          <bgColor theme="0" tint="-4.9989318521683403E-2"/>
        </patternFill>
      </fill>
      <border>
        <left style="thin">
          <color theme="0" tint="-4.9989318521683403E-2"/>
        </left>
        <right style="thin">
          <color theme="0" tint="-4.9989318521683403E-2"/>
        </right>
        <top style="thin">
          <color theme="0" tint="-4.9989318521683403E-2"/>
        </top>
        <bottom style="thin">
          <color theme="0" tint="-4.9989318521683403E-2"/>
        </bottom>
      </border>
    </dxf>
    <dxf>
      <font>
        <b/>
        <i val="0"/>
        <color theme="0"/>
      </font>
      <fill>
        <patternFill>
          <bgColor rgb="FFED1C24"/>
        </patternFill>
      </fill>
      <border>
        <left style="thin">
          <color rgb="FFED1C24"/>
        </left>
        <right style="thin">
          <color rgb="FFED1C24"/>
        </right>
        <top style="thin">
          <color rgb="FFED1C24"/>
        </top>
        <bottom style="thin">
          <color rgb="FFED1C24"/>
        </bottom>
      </border>
    </dxf>
    <dxf>
      <font>
        <b/>
        <i val="0"/>
        <color theme="1"/>
      </font>
      <numFmt numFmtId="164" formatCode=";;"/>
      <fill>
        <patternFill>
          <bgColor theme="0" tint="-4.9989318521683403E-2"/>
        </patternFill>
      </fill>
      <border>
        <left style="thin">
          <color theme="0" tint="-4.9989318521683403E-2"/>
        </left>
        <right style="thin">
          <color theme="0" tint="-4.9989318521683403E-2"/>
        </right>
        <top style="thin">
          <color theme="0" tint="-4.9989318521683403E-2"/>
        </top>
        <bottom style="thin">
          <color theme="0" tint="-4.9989318521683403E-2"/>
        </bottom>
      </border>
    </dxf>
    <dxf>
      <font>
        <b/>
        <i val="0"/>
        <color theme="0"/>
      </font>
      <fill>
        <patternFill>
          <bgColor rgb="FFED1C24"/>
        </patternFill>
      </fill>
      <border>
        <left style="thin">
          <color rgb="FFED1C24"/>
        </left>
        <right style="thin">
          <color rgb="FFED1C24"/>
        </right>
        <top style="thin">
          <color rgb="FFED1C24"/>
        </top>
        <bottom style="thin">
          <color rgb="FFED1C24"/>
        </bottom>
      </border>
    </dxf>
    <dxf>
      <font>
        <b/>
        <i val="0"/>
        <color theme="0"/>
      </font>
      <fill>
        <patternFill>
          <bgColor rgb="FFED1C24"/>
        </patternFill>
      </fill>
      <border>
        <left style="thin">
          <color rgb="FFED1C24"/>
        </left>
        <right style="thin">
          <color rgb="FFED1C24"/>
        </right>
        <top style="thin">
          <color rgb="FFED1C24"/>
        </top>
        <bottom style="thin">
          <color rgb="FFED1C24"/>
        </bottom>
      </border>
    </dxf>
    <dxf>
      <font>
        <b/>
        <i val="0"/>
        <color theme="1"/>
      </font>
      <numFmt numFmtId="164" formatCode=";;"/>
      <fill>
        <patternFill>
          <bgColor theme="0" tint="-4.9989318521683403E-2"/>
        </patternFill>
      </fill>
      <border>
        <left style="thin">
          <color theme="0" tint="-4.9989318521683403E-2"/>
        </left>
        <right style="thin">
          <color theme="0" tint="-4.9989318521683403E-2"/>
        </right>
        <top style="thin">
          <color theme="0" tint="-4.9989318521683403E-2"/>
        </top>
        <bottom style="thin">
          <color theme="0" tint="-4.9989318521683403E-2"/>
        </bottom>
      </border>
    </dxf>
    <dxf>
      <font>
        <b/>
        <i val="0"/>
        <color theme="0"/>
      </font>
      <fill>
        <patternFill>
          <bgColor rgb="FFED1C24"/>
        </patternFill>
      </fill>
      <border>
        <left style="thin">
          <color rgb="FFED1C24"/>
        </left>
        <right style="thin">
          <color rgb="FFED1C24"/>
        </right>
        <top style="thin">
          <color rgb="FFED1C24"/>
        </top>
        <bottom style="thin">
          <color rgb="FFED1C24"/>
        </bottom>
      </border>
    </dxf>
    <dxf>
      <font>
        <b/>
        <i val="0"/>
        <color theme="1"/>
      </font>
      <numFmt numFmtId="164" formatCode=";;"/>
      <fill>
        <patternFill>
          <bgColor theme="0" tint="-4.9989318521683403E-2"/>
        </patternFill>
      </fill>
      <border>
        <left style="thin">
          <color theme="0" tint="-4.9989318521683403E-2"/>
        </left>
        <right style="thin">
          <color theme="0" tint="-4.9989318521683403E-2"/>
        </right>
        <top style="thin">
          <color theme="0" tint="-4.9989318521683403E-2"/>
        </top>
        <bottom style="thin">
          <color theme="0" tint="-4.9989318521683403E-2"/>
        </bottom>
      </border>
    </dxf>
    <dxf>
      <font>
        <b/>
        <i val="0"/>
        <color theme="0"/>
      </font>
      <fill>
        <patternFill>
          <bgColor rgb="FFED1C24"/>
        </patternFill>
      </fill>
      <border>
        <left style="thin">
          <color rgb="FFED1C24"/>
        </left>
        <right style="thin">
          <color rgb="FFED1C24"/>
        </right>
        <top style="thin">
          <color rgb="FFED1C24"/>
        </top>
        <bottom style="thin">
          <color rgb="FFED1C24"/>
        </bottom>
      </border>
    </dxf>
    <dxf>
      <font>
        <b/>
        <i val="0"/>
        <color theme="1"/>
      </font>
      <numFmt numFmtId="164" formatCode=";;"/>
      <fill>
        <patternFill>
          <bgColor theme="0" tint="-4.9989318521683403E-2"/>
        </patternFill>
      </fill>
      <border>
        <left style="thin">
          <color theme="0" tint="-4.9989318521683403E-2"/>
        </left>
        <right style="thin">
          <color theme="0" tint="-4.9989318521683403E-2"/>
        </right>
        <top style="thin">
          <color theme="0" tint="-4.9989318521683403E-2"/>
        </top>
        <bottom style="thin">
          <color theme="0" tint="-4.9989318521683403E-2"/>
        </bottom>
      </border>
    </dxf>
    <dxf>
      <font>
        <b/>
        <i val="0"/>
        <color theme="1"/>
      </font>
      <numFmt numFmtId="164" formatCode=";;"/>
      <fill>
        <patternFill>
          <bgColor theme="0" tint="-4.9989318521683403E-2"/>
        </patternFill>
      </fill>
      <border>
        <left style="thin">
          <color theme="0" tint="-4.9989318521683403E-2"/>
        </left>
        <right style="thin">
          <color theme="0" tint="-4.9989318521683403E-2"/>
        </right>
        <top style="thin">
          <color theme="0" tint="-4.9989318521683403E-2"/>
        </top>
        <bottom style="thin">
          <color theme="0" tint="-4.9989318521683403E-2"/>
        </bottom>
      </border>
    </dxf>
    <dxf>
      <font>
        <b/>
        <i val="0"/>
        <color theme="0"/>
      </font>
      <fill>
        <patternFill>
          <bgColor rgb="FFED1C24"/>
        </patternFill>
      </fill>
      <border>
        <left style="thin">
          <color rgb="FFED1C24"/>
        </left>
        <right style="thin">
          <color rgb="FFED1C24"/>
        </right>
        <top style="thin">
          <color rgb="FFED1C24"/>
        </top>
        <bottom style="thin">
          <color rgb="FFED1C24"/>
        </bottom>
      </border>
    </dxf>
    <dxf>
      <font>
        <b/>
        <i val="0"/>
        <color theme="0"/>
      </font>
      <fill>
        <patternFill>
          <bgColor rgb="FFED1C24"/>
        </patternFill>
      </fill>
      <border>
        <left style="thin">
          <color rgb="FFED1C24"/>
        </left>
        <right style="thin">
          <color rgb="FFED1C24"/>
        </right>
        <top style="thin">
          <color rgb="FFED1C24"/>
        </top>
        <bottom style="thin">
          <color rgb="FFED1C24"/>
        </bottom>
      </border>
    </dxf>
    <dxf>
      <font>
        <b/>
        <i val="0"/>
        <color theme="1"/>
      </font>
      <numFmt numFmtId="164" formatCode=";;"/>
      <fill>
        <patternFill>
          <bgColor theme="0" tint="-4.9989318521683403E-2"/>
        </patternFill>
      </fill>
      <border>
        <left style="thin">
          <color theme="0" tint="-4.9989318521683403E-2"/>
        </left>
        <right style="thin">
          <color theme="0" tint="-4.9989318521683403E-2"/>
        </right>
        <top style="thin">
          <color theme="0" tint="-4.9989318521683403E-2"/>
        </top>
        <bottom style="thin">
          <color theme="0" tint="-4.9989318521683403E-2"/>
        </bottom>
      </border>
    </dxf>
    <dxf>
      <font>
        <b/>
        <i val="0"/>
        <color theme="1"/>
      </font>
      <numFmt numFmtId="164" formatCode=";;"/>
      <fill>
        <patternFill>
          <bgColor theme="0" tint="-4.9989318521683403E-2"/>
        </patternFill>
      </fill>
      <border>
        <left style="thin">
          <color theme="0" tint="-4.9989318521683403E-2"/>
        </left>
        <right style="thin">
          <color theme="0" tint="-4.9989318521683403E-2"/>
        </right>
        <top style="thin">
          <color theme="0" tint="-4.9989318521683403E-2"/>
        </top>
        <bottom style="thin">
          <color theme="0" tint="-4.9989318521683403E-2"/>
        </bottom>
      </border>
    </dxf>
    <dxf>
      <font>
        <b/>
        <i val="0"/>
        <color theme="0"/>
      </font>
      <fill>
        <patternFill>
          <bgColor rgb="FFED1C24"/>
        </patternFill>
      </fill>
      <border>
        <left style="thin">
          <color rgb="FFED1C24"/>
        </left>
        <right style="thin">
          <color rgb="FFED1C24"/>
        </right>
        <top style="thin">
          <color rgb="FFED1C24"/>
        </top>
        <bottom style="thin">
          <color rgb="FFED1C24"/>
        </bottom>
      </border>
    </dxf>
    <dxf>
      <font>
        <b/>
        <i val="0"/>
        <color theme="0"/>
      </font>
      <fill>
        <patternFill>
          <bgColor rgb="FFED1C24"/>
        </patternFill>
      </fill>
      <border>
        <left style="thin">
          <color rgb="FFED1C24"/>
        </left>
        <right style="thin">
          <color rgb="FFED1C24"/>
        </right>
        <top style="thin">
          <color rgb="FFED1C24"/>
        </top>
        <bottom style="thin">
          <color rgb="FFED1C24"/>
        </bottom>
      </border>
    </dxf>
    <dxf>
      <font>
        <b/>
        <i val="0"/>
        <color theme="1"/>
      </font>
      <numFmt numFmtId="164" formatCode=";;"/>
      <fill>
        <patternFill>
          <bgColor theme="0" tint="-4.9989318521683403E-2"/>
        </patternFill>
      </fill>
      <border>
        <left style="thin">
          <color theme="0" tint="-4.9989318521683403E-2"/>
        </left>
        <right style="thin">
          <color theme="0" tint="-4.9989318521683403E-2"/>
        </right>
        <top style="thin">
          <color theme="0" tint="-4.9989318521683403E-2"/>
        </top>
        <bottom style="thin">
          <color theme="0" tint="-4.9989318521683403E-2"/>
        </bottom>
      </border>
    </dxf>
    <dxf>
      <font>
        <b/>
        <i val="0"/>
        <color theme="0"/>
      </font>
      <fill>
        <patternFill>
          <bgColor rgb="FFED1C24"/>
        </patternFill>
      </fill>
      <border>
        <left style="thin">
          <color rgb="FFED1C24"/>
        </left>
        <right style="thin">
          <color rgb="FFED1C24"/>
        </right>
        <top style="thin">
          <color rgb="FFED1C24"/>
        </top>
        <bottom style="thin">
          <color rgb="FFED1C24"/>
        </bottom>
      </border>
    </dxf>
    <dxf>
      <font>
        <b/>
        <i val="0"/>
        <color theme="1"/>
      </font>
      <numFmt numFmtId="164" formatCode=";;"/>
      <fill>
        <patternFill>
          <bgColor theme="0" tint="-4.9989318521683403E-2"/>
        </patternFill>
      </fill>
      <border>
        <left style="thin">
          <color theme="0" tint="-4.9989318521683403E-2"/>
        </left>
        <right style="thin">
          <color theme="0" tint="-4.9989318521683403E-2"/>
        </right>
        <top style="thin">
          <color theme="0" tint="-4.9989318521683403E-2"/>
        </top>
        <bottom style="thin">
          <color theme="0" tint="-4.9989318521683403E-2"/>
        </bottom>
      </border>
    </dxf>
    <dxf>
      <font>
        <b/>
        <i val="0"/>
        <color theme="0"/>
      </font>
      <fill>
        <patternFill>
          <bgColor rgb="FFED1C24"/>
        </patternFill>
      </fill>
      <border>
        <left style="thin">
          <color rgb="FFED1C24"/>
        </left>
        <right style="thin">
          <color rgb="FFED1C24"/>
        </right>
        <top style="thin">
          <color rgb="FFED1C24"/>
        </top>
        <bottom style="thin">
          <color rgb="FFED1C24"/>
        </bottom>
      </border>
    </dxf>
    <dxf>
      <font>
        <b/>
        <i val="0"/>
        <color theme="1"/>
      </font>
      <numFmt numFmtId="164" formatCode=";;"/>
      <fill>
        <patternFill>
          <bgColor theme="0" tint="-4.9989318521683403E-2"/>
        </patternFill>
      </fill>
      <border>
        <left style="thin">
          <color theme="0" tint="-4.9989318521683403E-2"/>
        </left>
        <right style="thin">
          <color theme="0" tint="-4.9989318521683403E-2"/>
        </right>
        <top style="thin">
          <color theme="0" tint="-4.9989318521683403E-2"/>
        </top>
        <bottom style="thin">
          <color theme="0" tint="-4.9989318521683403E-2"/>
        </bottom>
      </border>
    </dxf>
    <dxf>
      <font>
        <b/>
        <i val="0"/>
        <color theme="1"/>
      </font>
      <numFmt numFmtId="164" formatCode=";;"/>
      <fill>
        <patternFill>
          <bgColor theme="0" tint="-4.9989318521683403E-2"/>
        </patternFill>
      </fill>
      <border>
        <left style="thin">
          <color theme="0" tint="-4.9989318521683403E-2"/>
        </left>
        <right style="thin">
          <color theme="0" tint="-4.9989318521683403E-2"/>
        </right>
        <top style="thin">
          <color theme="0" tint="-4.9989318521683403E-2"/>
        </top>
        <bottom style="thin">
          <color theme="0" tint="-4.9989318521683403E-2"/>
        </bottom>
      </border>
    </dxf>
    <dxf>
      <font>
        <b/>
        <i val="0"/>
        <color theme="0"/>
      </font>
      <fill>
        <patternFill>
          <bgColor rgb="FFED1C24"/>
        </patternFill>
      </fill>
      <border>
        <left style="thin">
          <color rgb="FFED1C24"/>
        </left>
        <right style="thin">
          <color rgb="FFED1C24"/>
        </right>
        <top style="thin">
          <color rgb="FFED1C24"/>
        </top>
        <bottom style="thin">
          <color rgb="FFED1C24"/>
        </bottom>
      </border>
    </dxf>
    <dxf>
      <font>
        <b/>
        <i val="0"/>
        <color theme="1"/>
      </font>
      <numFmt numFmtId="164" formatCode=";;"/>
      <fill>
        <patternFill>
          <bgColor theme="0" tint="-4.9989318521683403E-2"/>
        </patternFill>
      </fill>
      <border>
        <left style="thin">
          <color theme="0" tint="-4.9989318521683403E-2"/>
        </left>
        <right style="thin">
          <color theme="0" tint="-4.9989318521683403E-2"/>
        </right>
        <top style="thin">
          <color theme="0" tint="-4.9989318521683403E-2"/>
        </top>
        <bottom style="thin">
          <color theme="0" tint="-4.9989318521683403E-2"/>
        </bottom>
      </border>
    </dxf>
    <dxf>
      <font>
        <b/>
        <i val="0"/>
        <color theme="0"/>
      </font>
      <fill>
        <patternFill>
          <bgColor rgb="FFED1C24"/>
        </patternFill>
      </fill>
      <border>
        <left style="thin">
          <color rgb="FFED1C24"/>
        </left>
        <right style="thin">
          <color rgb="FFED1C24"/>
        </right>
        <top style="thin">
          <color rgb="FFED1C24"/>
        </top>
        <bottom style="thin">
          <color rgb="FFED1C24"/>
        </bottom>
      </border>
    </dxf>
    <dxf>
      <font>
        <b/>
        <i val="0"/>
        <color theme="0"/>
      </font>
      <fill>
        <patternFill>
          <bgColor rgb="FFED1C24"/>
        </patternFill>
      </fill>
      <border>
        <left style="thin">
          <color rgb="FFED1C24"/>
        </left>
        <right style="thin">
          <color rgb="FFED1C24"/>
        </right>
        <top style="thin">
          <color rgb="FFED1C24"/>
        </top>
        <bottom style="thin">
          <color rgb="FFED1C24"/>
        </bottom>
      </border>
    </dxf>
    <dxf>
      <font>
        <b/>
        <i val="0"/>
        <color theme="1"/>
      </font>
      <numFmt numFmtId="164" formatCode=";;"/>
      <fill>
        <patternFill>
          <bgColor theme="0" tint="-4.9989318521683403E-2"/>
        </patternFill>
      </fill>
      <border>
        <left style="thin">
          <color theme="0" tint="-4.9989318521683403E-2"/>
        </left>
        <right style="thin">
          <color theme="0" tint="-4.9989318521683403E-2"/>
        </right>
        <top style="thin">
          <color theme="0" tint="-4.9989318521683403E-2"/>
        </top>
        <bottom style="thin">
          <color theme="0" tint="-4.9989318521683403E-2"/>
        </bottom>
      </border>
    </dxf>
    <dxf>
      <font>
        <b/>
        <i val="0"/>
        <color theme="1"/>
      </font>
      <numFmt numFmtId="164" formatCode=";;"/>
      <fill>
        <patternFill>
          <bgColor theme="0" tint="-4.9989318521683403E-2"/>
        </patternFill>
      </fill>
      <border>
        <left style="thin">
          <color theme="0" tint="-4.9989318521683403E-2"/>
        </left>
        <right style="thin">
          <color theme="0" tint="-4.9989318521683403E-2"/>
        </right>
        <top style="thin">
          <color theme="0" tint="-4.9989318521683403E-2"/>
        </top>
        <bottom style="thin">
          <color theme="0" tint="-4.9989318521683403E-2"/>
        </bottom>
      </border>
    </dxf>
    <dxf>
      <font>
        <b/>
        <i val="0"/>
        <color theme="0"/>
      </font>
      <fill>
        <patternFill>
          <bgColor rgb="FFED1C24"/>
        </patternFill>
      </fill>
      <border>
        <left style="thin">
          <color rgb="FFED1C24"/>
        </left>
        <right style="thin">
          <color rgb="FFED1C24"/>
        </right>
        <top style="thin">
          <color rgb="FFED1C24"/>
        </top>
        <bottom style="thin">
          <color rgb="FFED1C24"/>
        </bottom>
      </border>
    </dxf>
    <dxf>
      <font>
        <b/>
        <i val="0"/>
        <color theme="1"/>
      </font>
      <numFmt numFmtId="164" formatCode=";;"/>
      <fill>
        <patternFill>
          <bgColor theme="0" tint="-4.9989318521683403E-2"/>
        </patternFill>
      </fill>
      <border>
        <left style="thin">
          <color theme="0" tint="-4.9989318521683403E-2"/>
        </left>
        <right style="thin">
          <color theme="0" tint="-4.9989318521683403E-2"/>
        </right>
        <top style="thin">
          <color theme="0" tint="-4.9989318521683403E-2"/>
        </top>
        <bottom style="thin">
          <color theme="0" tint="-4.9989318521683403E-2"/>
        </bottom>
      </border>
    </dxf>
    <dxf>
      <font>
        <b/>
        <i val="0"/>
        <color theme="0"/>
      </font>
      <fill>
        <patternFill>
          <bgColor rgb="FFED1C24"/>
        </patternFill>
      </fill>
      <border>
        <left style="thin">
          <color rgb="FFED1C24"/>
        </left>
        <right style="thin">
          <color rgb="FFED1C24"/>
        </right>
        <top style="thin">
          <color rgb="FFED1C24"/>
        </top>
        <bottom style="thin">
          <color rgb="FFED1C24"/>
        </bottom>
      </border>
    </dxf>
    <dxf>
      <font>
        <b/>
        <i val="0"/>
        <color theme="0"/>
      </font>
      <fill>
        <patternFill>
          <bgColor rgb="FFED1C24"/>
        </patternFill>
      </fill>
      <border>
        <left style="thin">
          <color rgb="FFED1C24"/>
        </left>
        <right style="thin">
          <color rgb="FFED1C24"/>
        </right>
        <top style="thin">
          <color rgb="FFED1C24"/>
        </top>
        <bottom style="thin">
          <color rgb="FFED1C24"/>
        </bottom>
      </border>
    </dxf>
    <dxf>
      <font>
        <b/>
        <i val="0"/>
        <color theme="1"/>
      </font>
      <numFmt numFmtId="164" formatCode=";;"/>
      <fill>
        <patternFill>
          <bgColor theme="0" tint="-4.9989318521683403E-2"/>
        </patternFill>
      </fill>
      <border>
        <left style="thin">
          <color theme="0" tint="-4.9989318521683403E-2"/>
        </left>
        <right style="thin">
          <color theme="0" tint="-4.9989318521683403E-2"/>
        </right>
        <top style="thin">
          <color theme="0" tint="-4.9989318521683403E-2"/>
        </top>
        <bottom style="thin">
          <color theme="0" tint="-4.9989318521683403E-2"/>
        </bottom>
      </border>
    </dxf>
    <dxf>
      <font>
        <b/>
        <i val="0"/>
        <color theme="1"/>
      </font>
      <numFmt numFmtId="164" formatCode=";;"/>
      <fill>
        <patternFill>
          <bgColor theme="0" tint="-4.9989318521683403E-2"/>
        </patternFill>
      </fill>
      <border>
        <left style="thin">
          <color theme="0" tint="-4.9989318521683403E-2"/>
        </left>
        <right style="thin">
          <color theme="0" tint="-4.9989318521683403E-2"/>
        </right>
        <top style="thin">
          <color theme="0" tint="-4.9989318521683403E-2"/>
        </top>
        <bottom style="thin">
          <color theme="0" tint="-4.9989318521683403E-2"/>
        </bottom>
      </border>
    </dxf>
    <dxf>
      <font>
        <b/>
        <i val="0"/>
        <color theme="0"/>
      </font>
      <fill>
        <patternFill>
          <bgColor rgb="FFED1C24"/>
        </patternFill>
      </fill>
      <border>
        <left style="thin">
          <color rgb="FFED1C24"/>
        </left>
        <right style="thin">
          <color rgb="FFED1C24"/>
        </right>
        <top style="thin">
          <color rgb="FFED1C24"/>
        </top>
        <bottom style="thin">
          <color rgb="FFED1C24"/>
        </bottom>
      </border>
    </dxf>
    <dxf>
      <font>
        <b/>
        <i val="0"/>
        <color theme="0"/>
      </font>
      <fill>
        <patternFill>
          <bgColor rgb="FFED1C24"/>
        </patternFill>
      </fill>
      <border>
        <left style="thin">
          <color rgb="FFED1C24"/>
        </left>
        <right style="thin">
          <color rgb="FFED1C24"/>
        </right>
        <top style="thin">
          <color rgb="FFED1C24"/>
        </top>
        <bottom style="thin">
          <color rgb="FFED1C24"/>
        </bottom>
      </border>
    </dxf>
    <dxf>
      <font>
        <b/>
        <i val="0"/>
        <color theme="1"/>
      </font>
      <numFmt numFmtId="164" formatCode=";;"/>
      <fill>
        <patternFill>
          <bgColor theme="0" tint="-4.9989318521683403E-2"/>
        </patternFill>
      </fill>
      <border>
        <left style="thin">
          <color theme="0" tint="-4.9989318521683403E-2"/>
        </left>
        <right style="thin">
          <color theme="0" tint="-4.9989318521683403E-2"/>
        </right>
        <top style="thin">
          <color theme="0" tint="-4.9989318521683403E-2"/>
        </top>
        <bottom style="thin">
          <color theme="0" tint="-4.9989318521683403E-2"/>
        </bottom>
      </border>
    </dxf>
    <dxf>
      <font>
        <b/>
        <i val="0"/>
        <color theme="0"/>
      </font>
      <fill>
        <patternFill>
          <bgColor rgb="FFED1C24"/>
        </patternFill>
      </fill>
      <border>
        <left style="thin">
          <color rgb="FFED1C24"/>
        </left>
        <right style="thin">
          <color rgb="FFED1C24"/>
        </right>
        <top style="thin">
          <color rgb="FFED1C24"/>
        </top>
        <bottom style="thin">
          <color rgb="FFED1C24"/>
        </bottom>
      </border>
    </dxf>
    <dxf>
      <font>
        <b/>
        <i val="0"/>
        <color theme="1"/>
      </font>
      <numFmt numFmtId="164" formatCode=";;"/>
      <fill>
        <patternFill>
          <bgColor theme="0" tint="-4.9989318521683403E-2"/>
        </patternFill>
      </fill>
      <border>
        <left style="thin">
          <color theme="0" tint="-4.9989318521683403E-2"/>
        </left>
        <right style="thin">
          <color theme="0" tint="-4.9989318521683403E-2"/>
        </right>
        <top style="thin">
          <color theme="0" tint="-4.9989318521683403E-2"/>
        </top>
        <bottom style="thin">
          <color theme="0" tint="-4.9989318521683403E-2"/>
        </bottom>
      </border>
    </dxf>
    <dxf>
      <font>
        <b/>
        <i val="0"/>
        <color theme="0"/>
      </font>
      <fill>
        <patternFill>
          <bgColor rgb="FFED1C24"/>
        </patternFill>
      </fill>
      <border>
        <left style="thin">
          <color rgb="FFED1C24"/>
        </left>
        <right style="thin">
          <color rgb="FFED1C24"/>
        </right>
        <top style="thin">
          <color rgb="FFED1C24"/>
        </top>
        <bottom style="thin">
          <color rgb="FFED1C24"/>
        </bottom>
      </border>
    </dxf>
    <dxf>
      <font>
        <b/>
        <i val="0"/>
        <color theme="1"/>
      </font>
      <numFmt numFmtId="164" formatCode=";;"/>
      <fill>
        <patternFill>
          <bgColor theme="0" tint="-4.9989318521683403E-2"/>
        </patternFill>
      </fill>
      <border>
        <left style="thin">
          <color theme="0" tint="-4.9989318521683403E-2"/>
        </left>
        <right style="thin">
          <color theme="0" tint="-4.9989318521683403E-2"/>
        </right>
        <top style="thin">
          <color theme="0" tint="-4.9989318521683403E-2"/>
        </top>
        <bottom style="thin">
          <color theme="0" tint="-4.9989318521683403E-2"/>
        </bottom>
      </border>
    </dxf>
    <dxf>
      <font>
        <b/>
        <i val="0"/>
        <color theme="0"/>
      </font>
      <fill>
        <patternFill>
          <bgColor rgb="FFED1C24"/>
        </patternFill>
      </fill>
      <border>
        <left style="thin">
          <color rgb="FFED1C24"/>
        </left>
        <right style="thin">
          <color rgb="FFED1C24"/>
        </right>
        <top style="thin">
          <color rgb="FFED1C24"/>
        </top>
        <bottom style="thin">
          <color rgb="FFED1C24"/>
        </bottom>
      </border>
    </dxf>
    <dxf>
      <font>
        <b/>
        <i val="0"/>
        <color theme="1"/>
      </font>
      <numFmt numFmtId="164" formatCode=";;"/>
      <fill>
        <patternFill>
          <bgColor theme="0" tint="-4.9989318521683403E-2"/>
        </patternFill>
      </fill>
      <border>
        <left style="thin">
          <color theme="0" tint="-4.9989318521683403E-2"/>
        </left>
        <right style="thin">
          <color theme="0" tint="-4.9989318521683403E-2"/>
        </right>
        <top style="thin">
          <color theme="0" tint="-4.9989318521683403E-2"/>
        </top>
        <bottom style="thin">
          <color theme="0" tint="-4.9989318521683403E-2"/>
        </bottom>
      </border>
    </dxf>
    <dxf>
      <font>
        <b/>
        <i val="0"/>
        <color theme="1"/>
      </font>
      <numFmt numFmtId="164" formatCode=";;"/>
      <fill>
        <patternFill>
          <bgColor theme="0" tint="-4.9989318521683403E-2"/>
        </patternFill>
      </fill>
      <border>
        <left style="thin">
          <color theme="0" tint="-4.9989318521683403E-2"/>
        </left>
        <right style="thin">
          <color theme="0" tint="-4.9989318521683403E-2"/>
        </right>
        <top style="thin">
          <color theme="0" tint="-4.9989318521683403E-2"/>
        </top>
        <bottom style="thin">
          <color theme="0" tint="-4.9989318521683403E-2"/>
        </bottom>
      </border>
    </dxf>
    <dxf>
      <font>
        <b/>
        <i val="0"/>
        <color theme="0"/>
      </font>
      <fill>
        <patternFill>
          <bgColor rgb="FFED1C24"/>
        </patternFill>
      </fill>
      <border>
        <left style="thin">
          <color rgb="FFED1C24"/>
        </left>
        <right style="thin">
          <color rgb="FFED1C24"/>
        </right>
        <top style="thin">
          <color rgb="FFED1C24"/>
        </top>
        <bottom style="thin">
          <color rgb="FFED1C24"/>
        </bottom>
      </border>
    </dxf>
    <dxf>
      <font>
        <b/>
        <i val="0"/>
        <color theme="0"/>
      </font>
      <fill>
        <patternFill>
          <bgColor rgb="FFED1C24"/>
        </patternFill>
      </fill>
      <border>
        <left style="thin">
          <color rgb="FFED1C24"/>
        </left>
        <right style="thin">
          <color rgb="FFED1C24"/>
        </right>
        <top style="thin">
          <color rgb="FFED1C24"/>
        </top>
        <bottom style="thin">
          <color rgb="FFED1C24"/>
        </bottom>
      </border>
    </dxf>
    <dxf>
      <font>
        <b/>
        <i val="0"/>
        <color theme="1"/>
      </font>
      <numFmt numFmtId="164" formatCode=";;"/>
      <fill>
        <patternFill>
          <bgColor theme="0" tint="-4.9989318521683403E-2"/>
        </patternFill>
      </fill>
      <border>
        <left style="thin">
          <color theme="0" tint="-4.9989318521683403E-2"/>
        </left>
        <right style="thin">
          <color theme="0" tint="-4.9989318521683403E-2"/>
        </right>
        <top style="thin">
          <color theme="0" tint="-4.9989318521683403E-2"/>
        </top>
        <bottom style="thin">
          <color theme="0" tint="-4.9989318521683403E-2"/>
        </bottom>
      </border>
    </dxf>
    <dxf>
      <font>
        <b/>
        <i val="0"/>
        <color theme="1"/>
      </font>
      <numFmt numFmtId="164" formatCode=";;"/>
      <fill>
        <patternFill>
          <bgColor theme="0" tint="-4.9989318521683403E-2"/>
        </patternFill>
      </fill>
      <border>
        <left style="thin">
          <color theme="0" tint="-4.9989318521683403E-2"/>
        </left>
        <right style="thin">
          <color theme="0" tint="-4.9989318521683403E-2"/>
        </right>
        <top style="thin">
          <color theme="0" tint="-4.9989318521683403E-2"/>
        </top>
        <bottom style="thin">
          <color theme="0" tint="-4.9989318521683403E-2"/>
        </bottom>
      </border>
    </dxf>
    <dxf>
      <font>
        <b/>
        <i val="0"/>
        <color theme="0"/>
      </font>
      <fill>
        <patternFill>
          <bgColor rgb="FFED1C24"/>
        </patternFill>
      </fill>
      <border>
        <left style="thin">
          <color rgb="FFED1C24"/>
        </left>
        <right style="thin">
          <color rgb="FFED1C24"/>
        </right>
        <top style="thin">
          <color rgb="FFED1C24"/>
        </top>
        <bottom style="thin">
          <color rgb="FFED1C24"/>
        </bottom>
      </border>
    </dxf>
    <dxf>
      <font>
        <b/>
        <i val="0"/>
        <color theme="1"/>
      </font>
      <numFmt numFmtId="164" formatCode=";;"/>
      <fill>
        <patternFill>
          <bgColor theme="0" tint="-4.9989318521683403E-2"/>
        </patternFill>
      </fill>
      <border>
        <left style="thin">
          <color theme="0" tint="-4.9989318521683403E-2"/>
        </left>
        <right style="thin">
          <color theme="0" tint="-4.9989318521683403E-2"/>
        </right>
        <top style="thin">
          <color theme="0" tint="-4.9989318521683403E-2"/>
        </top>
        <bottom style="thin">
          <color theme="0" tint="-4.9989318521683403E-2"/>
        </bottom>
      </border>
    </dxf>
    <dxf>
      <font>
        <b/>
        <i val="0"/>
        <color theme="0"/>
      </font>
      <fill>
        <patternFill>
          <bgColor rgb="FFED1C24"/>
        </patternFill>
      </fill>
      <border>
        <left style="thin">
          <color rgb="FFED1C24"/>
        </left>
        <right style="thin">
          <color rgb="FFED1C24"/>
        </right>
        <top style="thin">
          <color rgb="FFED1C24"/>
        </top>
        <bottom style="thin">
          <color rgb="FFED1C24"/>
        </bottom>
      </border>
    </dxf>
    <dxf>
      <font>
        <b/>
        <i val="0"/>
        <color theme="0"/>
      </font>
      <fill>
        <patternFill>
          <bgColor rgb="FFED1C24"/>
        </patternFill>
      </fill>
      <border>
        <left style="thin">
          <color rgb="FFED1C24"/>
        </left>
        <right style="thin">
          <color rgb="FFED1C24"/>
        </right>
        <top style="thin">
          <color rgb="FFED1C24"/>
        </top>
        <bottom style="thin">
          <color rgb="FFED1C24"/>
        </bottom>
      </border>
    </dxf>
    <dxf>
      <font>
        <b/>
        <i val="0"/>
        <color theme="1"/>
      </font>
      <numFmt numFmtId="164" formatCode=";;"/>
      <fill>
        <patternFill>
          <bgColor theme="0" tint="-4.9989318521683403E-2"/>
        </patternFill>
      </fill>
      <border>
        <left style="thin">
          <color theme="0" tint="-4.9989318521683403E-2"/>
        </left>
        <right style="thin">
          <color theme="0" tint="-4.9989318521683403E-2"/>
        </right>
        <top style="thin">
          <color theme="0" tint="-4.9989318521683403E-2"/>
        </top>
        <bottom style="thin">
          <color theme="0" tint="-4.9989318521683403E-2"/>
        </bottom>
      </border>
    </dxf>
    <dxf>
      <font>
        <b/>
        <i val="0"/>
        <color theme="1"/>
      </font>
      <numFmt numFmtId="164" formatCode=";;"/>
      <fill>
        <patternFill>
          <bgColor theme="0" tint="-4.9989318521683403E-2"/>
        </patternFill>
      </fill>
      <border>
        <left style="thin">
          <color theme="0" tint="-4.9989318521683403E-2"/>
        </left>
        <right style="thin">
          <color theme="0" tint="-4.9989318521683403E-2"/>
        </right>
        <top style="thin">
          <color theme="0" tint="-4.9989318521683403E-2"/>
        </top>
        <bottom style="thin">
          <color theme="0" tint="-4.9989318521683403E-2"/>
        </bottom>
      </border>
    </dxf>
    <dxf>
      <font>
        <b/>
        <i val="0"/>
        <color theme="0"/>
      </font>
      <fill>
        <patternFill>
          <bgColor rgb="FFED1C24"/>
        </patternFill>
      </fill>
      <border>
        <left style="thin">
          <color rgb="FFED1C24"/>
        </left>
        <right style="thin">
          <color rgb="FFED1C24"/>
        </right>
        <top style="thin">
          <color rgb="FFED1C24"/>
        </top>
        <bottom style="thin">
          <color rgb="FFED1C24"/>
        </bottom>
      </border>
    </dxf>
    <dxf>
      <font>
        <b/>
        <i val="0"/>
        <color theme="1"/>
      </font>
      <numFmt numFmtId="164" formatCode=";;"/>
      <fill>
        <patternFill>
          <bgColor theme="0" tint="-4.9989318521683403E-2"/>
        </patternFill>
      </fill>
      <border>
        <left style="thin">
          <color theme="0" tint="-4.9989318521683403E-2"/>
        </left>
        <right style="thin">
          <color theme="0" tint="-4.9989318521683403E-2"/>
        </right>
        <top style="thin">
          <color theme="0" tint="-4.9989318521683403E-2"/>
        </top>
        <bottom style="thin">
          <color theme="0" tint="-4.9989318521683403E-2"/>
        </bottom>
      </border>
    </dxf>
    <dxf>
      <font>
        <b/>
        <i val="0"/>
        <color theme="0"/>
      </font>
      <fill>
        <patternFill>
          <bgColor rgb="FFED1C24"/>
        </patternFill>
      </fill>
      <border>
        <left style="thin">
          <color rgb="FFED1C24"/>
        </left>
        <right style="thin">
          <color rgb="FFED1C24"/>
        </right>
        <top style="thin">
          <color rgb="FFED1C24"/>
        </top>
        <bottom style="thin">
          <color rgb="FFED1C24"/>
        </bottom>
      </border>
    </dxf>
    <dxf>
      <font>
        <b/>
        <i val="0"/>
        <color theme="1"/>
      </font>
      <numFmt numFmtId="164" formatCode=";;"/>
      <fill>
        <patternFill>
          <bgColor theme="0" tint="-4.9989318521683403E-2"/>
        </patternFill>
      </fill>
      <border>
        <left style="thin">
          <color theme="0" tint="-4.9989318521683403E-2"/>
        </left>
        <right style="thin">
          <color theme="0" tint="-4.9989318521683403E-2"/>
        </right>
        <top style="thin">
          <color theme="0" tint="-4.9989318521683403E-2"/>
        </top>
        <bottom style="thin">
          <color theme="0" tint="-4.9989318521683403E-2"/>
        </bottom>
      </border>
    </dxf>
    <dxf>
      <font>
        <b/>
        <i val="0"/>
        <color theme="0"/>
      </font>
      <fill>
        <patternFill>
          <bgColor rgb="FFED1C24"/>
        </patternFill>
      </fill>
      <border>
        <left style="thin">
          <color rgb="FFED1C24"/>
        </left>
        <right style="thin">
          <color rgb="FFED1C24"/>
        </right>
        <top style="thin">
          <color rgb="FFED1C24"/>
        </top>
        <bottom style="thin">
          <color rgb="FFED1C24"/>
        </bottom>
      </border>
    </dxf>
    <dxf>
      <font>
        <color theme="0"/>
      </font>
    </dxf>
    <dxf>
      <font>
        <b/>
        <i val="0"/>
        <color theme="1"/>
      </font>
      <numFmt numFmtId="164" formatCode=";;"/>
      <fill>
        <patternFill>
          <bgColor theme="0" tint="-4.9989318521683403E-2"/>
        </patternFill>
      </fill>
      <border>
        <left style="thin">
          <color theme="0" tint="-4.9989318521683403E-2"/>
        </left>
        <right style="thin">
          <color theme="0" tint="-4.9989318521683403E-2"/>
        </right>
        <top style="thin">
          <color theme="0" tint="-4.9989318521683403E-2"/>
        </top>
        <bottom style="thin">
          <color theme="0" tint="-4.9989318521683403E-2"/>
        </bottom>
      </border>
    </dxf>
    <dxf>
      <font>
        <b/>
        <i val="0"/>
        <color theme="0"/>
      </font>
      <fill>
        <patternFill>
          <bgColor rgb="FFED1C24"/>
        </patternFill>
      </fill>
      <border>
        <left style="thin">
          <color rgb="FFED1C24"/>
        </left>
        <right style="thin">
          <color rgb="FFED1C24"/>
        </right>
        <top style="thin">
          <color rgb="FFED1C24"/>
        </top>
        <bottom style="thin">
          <color rgb="FFED1C24"/>
        </bottom>
      </border>
    </dxf>
    <dxf>
      <font>
        <b/>
        <i val="0"/>
        <color theme="1"/>
      </font>
      <numFmt numFmtId="164" formatCode=";;"/>
      <fill>
        <patternFill>
          <bgColor theme="0" tint="-4.9989318521683403E-2"/>
        </patternFill>
      </fill>
      <border>
        <left style="thin">
          <color theme="0" tint="-4.9989318521683403E-2"/>
        </left>
        <right style="thin">
          <color theme="0" tint="-4.9989318521683403E-2"/>
        </right>
        <top style="thin">
          <color theme="0" tint="-4.9989318521683403E-2"/>
        </top>
        <bottom style="thin">
          <color theme="0" tint="-4.9989318521683403E-2"/>
        </bottom>
      </border>
    </dxf>
    <dxf>
      <font>
        <b/>
        <i val="0"/>
        <color theme="0"/>
      </font>
      <fill>
        <patternFill>
          <bgColor rgb="FFED1C24"/>
        </patternFill>
      </fill>
      <border>
        <left style="thin">
          <color rgb="FFED1C24"/>
        </left>
        <right style="thin">
          <color rgb="FFED1C24"/>
        </right>
        <top style="thin">
          <color rgb="FFED1C24"/>
        </top>
        <bottom style="thin">
          <color rgb="FFED1C24"/>
        </bottom>
      </border>
    </dxf>
    <dxf>
      <font>
        <b/>
        <i val="0"/>
        <color theme="0"/>
      </font>
      <fill>
        <patternFill>
          <bgColor rgb="FFED1C24"/>
        </patternFill>
      </fill>
      <border>
        <left style="thin">
          <color rgb="FFED1C24"/>
        </left>
        <right style="thin">
          <color rgb="FFED1C24"/>
        </right>
        <top style="thin">
          <color rgb="FFED1C24"/>
        </top>
        <bottom style="thin">
          <color rgb="FFED1C24"/>
        </bottom>
      </border>
    </dxf>
    <dxf>
      <font>
        <b/>
        <i val="0"/>
        <color theme="1"/>
      </font>
      <numFmt numFmtId="164" formatCode=";;"/>
      <fill>
        <patternFill>
          <bgColor theme="0" tint="-4.9989318521683403E-2"/>
        </patternFill>
      </fill>
      <border>
        <left style="thin">
          <color theme="0" tint="-4.9989318521683403E-2"/>
        </left>
        <right style="thin">
          <color theme="0" tint="-4.9989318521683403E-2"/>
        </right>
        <top style="thin">
          <color theme="0" tint="-4.9989318521683403E-2"/>
        </top>
        <bottom style="thin">
          <color theme="0" tint="-4.9989318521683403E-2"/>
        </bottom>
      </border>
    </dxf>
    <dxf>
      <font>
        <b/>
        <i val="0"/>
        <color theme="1"/>
      </font>
      <numFmt numFmtId="164" formatCode=";;"/>
      <fill>
        <patternFill>
          <bgColor theme="0" tint="-4.9989318521683403E-2"/>
        </patternFill>
      </fill>
      <border>
        <left style="thin">
          <color theme="0" tint="-4.9989318521683403E-2"/>
        </left>
        <right style="thin">
          <color theme="0" tint="-4.9989318521683403E-2"/>
        </right>
        <top style="thin">
          <color theme="0" tint="-4.9989318521683403E-2"/>
        </top>
        <bottom style="thin">
          <color theme="0" tint="-4.9989318521683403E-2"/>
        </bottom>
      </border>
    </dxf>
    <dxf>
      <font>
        <b/>
        <i val="0"/>
        <color theme="0"/>
      </font>
      <fill>
        <patternFill>
          <bgColor rgb="FFED1C24"/>
        </patternFill>
      </fill>
      <border>
        <left style="thin">
          <color rgb="FFED1C24"/>
        </left>
        <right style="thin">
          <color rgb="FFED1C24"/>
        </right>
        <top style="thin">
          <color rgb="FFED1C24"/>
        </top>
        <bottom style="thin">
          <color rgb="FFED1C24"/>
        </bottom>
      </border>
    </dxf>
    <dxf>
      <font>
        <b/>
        <i val="0"/>
        <color theme="1"/>
      </font>
      <numFmt numFmtId="164" formatCode=";;"/>
      <fill>
        <patternFill>
          <bgColor theme="0" tint="-4.9989318521683403E-2"/>
        </patternFill>
      </fill>
      <border>
        <left style="thin">
          <color theme="0" tint="-4.9989318521683403E-2"/>
        </left>
        <right style="thin">
          <color theme="0" tint="-4.9989318521683403E-2"/>
        </right>
        <top style="thin">
          <color theme="0" tint="-4.9989318521683403E-2"/>
        </top>
        <bottom style="thin">
          <color theme="0" tint="-4.9989318521683403E-2"/>
        </bottom>
      </border>
    </dxf>
    <dxf>
      <font>
        <b/>
        <i val="0"/>
        <color theme="0"/>
      </font>
      <fill>
        <patternFill>
          <bgColor rgb="FFED1C24"/>
        </patternFill>
      </fill>
      <border>
        <left style="thin">
          <color rgb="FFED1C24"/>
        </left>
        <right style="thin">
          <color rgb="FFED1C24"/>
        </right>
        <top style="thin">
          <color rgb="FFED1C24"/>
        </top>
        <bottom style="thin">
          <color rgb="FFED1C24"/>
        </bottom>
      </border>
    </dxf>
    <dxf>
      <font>
        <b/>
        <i val="0"/>
        <color theme="1"/>
      </font>
      <numFmt numFmtId="164" formatCode=";;"/>
      <fill>
        <patternFill>
          <bgColor theme="0" tint="-4.9989318521683403E-2"/>
        </patternFill>
      </fill>
      <border>
        <left style="thin">
          <color theme="0" tint="-4.9989318521683403E-2"/>
        </left>
        <right style="thin">
          <color theme="0" tint="-4.9989318521683403E-2"/>
        </right>
        <top style="thin">
          <color theme="0" tint="-4.9989318521683403E-2"/>
        </top>
        <bottom style="thin">
          <color theme="0" tint="-4.9989318521683403E-2"/>
        </bottom>
      </border>
    </dxf>
    <dxf>
      <font>
        <b/>
        <i val="0"/>
        <color theme="0"/>
      </font>
      <fill>
        <patternFill>
          <bgColor rgb="FFED1C24"/>
        </patternFill>
      </fill>
      <border>
        <left style="thin">
          <color rgb="FFED1C24"/>
        </left>
        <right style="thin">
          <color rgb="FFED1C24"/>
        </right>
        <top style="thin">
          <color rgb="FFED1C24"/>
        </top>
        <bottom style="thin">
          <color rgb="FFED1C24"/>
        </bottom>
      </border>
    </dxf>
    <dxf>
      <font>
        <color theme="0"/>
      </font>
    </dxf>
    <dxf>
      <font>
        <b/>
        <i val="0"/>
        <color theme="0"/>
      </font>
      <fill>
        <patternFill>
          <bgColor rgb="FFED1C24"/>
        </patternFill>
      </fill>
      <border>
        <left style="thin">
          <color rgb="FFED1C24"/>
        </left>
        <right style="thin">
          <color rgb="FFED1C24"/>
        </right>
        <top style="thin">
          <color rgb="FFED1C24"/>
        </top>
        <bottom style="thin">
          <color rgb="FFED1C24"/>
        </bottom>
      </border>
    </dxf>
    <dxf>
      <font>
        <b/>
        <i val="0"/>
        <color theme="1"/>
      </font>
      <numFmt numFmtId="164" formatCode=";;"/>
      <fill>
        <patternFill>
          <bgColor theme="0" tint="-4.9989318521683403E-2"/>
        </patternFill>
      </fill>
      <border>
        <left style="thin">
          <color theme="0" tint="-4.9989318521683403E-2"/>
        </left>
        <right style="thin">
          <color theme="0" tint="-4.9989318521683403E-2"/>
        </right>
        <top style="thin">
          <color theme="0" tint="-4.9989318521683403E-2"/>
        </top>
        <bottom style="thin">
          <color theme="0" tint="-4.9989318521683403E-2"/>
        </bottom>
      </border>
    </dxf>
    <dxf>
      <font>
        <b/>
        <i val="0"/>
        <color theme="1"/>
      </font>
      <numFmt numFmtId="164" formatCode=";;"/>
      <fill>
        <patternFill>
          <bgColor theme="0" tint="-4.9989318521683403E-2"/>
        </patternFill>
      </fill>
      <border>
        <left style="thin">
          <color theme="0" tint="-4.9989318521683403E-2"/>
        </left>
        <right style="thin">
          <color theme="0" tint="-4.9989318521683403E-2"/>
        </right>
        <top style="thin">
          <color theme="0" tint="-4.9989318521683403E-2"/>
        </top>
        <bottom style="thin">
          <color theme="0" tint="-4.9989318521683403E-2"/>
        </bottom>
      </border>
    </dxf>
    <dxf>
      <font>
        <b/>
        <i val="0"/>
        <color theme="0"/>
      </font>
      <fill>
        <patternFill>
          <bgColor rgb="FFED1C24"/>
        </patternFill>
      </fill>
      <border>
        <left style="thin">
          <color rgb="FFED1C24"/>
        </left>
        <right style="thin">
          <color rgb="FFED1C24"/>
        </right>
        <top style="thin">
          <color rgb="FFED1C24"/>
        </top>
        <bottom style="thin">
          <color rgb="FFED1C24"/>
        </bottom>
      </border>
    </dxf>
    <dxf>
      <font>
        <b/>
        <i val="0"/>
        <color theme="0"/>
      </font>
      <fill>
        <patternFill>
          <bgColor rgb="FFED1C24"/>
        </patternFill>
      </fill>
      <border>
        <left style="thin">
          <color rgb="FFED1C24"/>
        </left>
        <right style="thin">
          <color rgb="FFED1C24"/>
        </right>
        <top style="thin">
          <color rgb="FFED1C24"/>
        </top>
        <bottom style="thin">
          <color rgb="FFED1C24"/>
        </bottom>
      </border>
    </dxf>
    <dxf>
      <font>
        <b/>
        <i val="0"/>
        <color theme="1"/>
      </font>
      <numFmt numFmtId="164" formatCode=";;"/>
      <fill>
        <patternFill>
          <bgColor theme="0" tint="-4.9989318521683403E-2"/>
        </patternFill>
      </fill>
      <border>
        <left style="thin">
          <color theme="0" tint="-4.9989318521683403E-2"/>
        </left>
        <right style="thin">
          <color theme="0" tint="-4.9989318521683403E-2"/>
        </right>
        <top style="thin">
          <color theme="0" tint="-4.9989318521683403E-2"/>
        </top>
        <bottom style="thin">
          <color theme="0" tint="-4.9989318521683403E-2"/>
        </bottom>
      </border>
    </dxf>
    <dxf>
      <font>
        <b/>
        <i val="0"/>
        <color theme="1"/>
      </font>
      <numFmt numFmtId="164" formatCode=";;"/>
      <fill>
        <patternFill>
          <bgColor theme="0" tint="-4.9989318521683403E-2"/>
        </patternFill>
      </fill>
      <border>
        <left style="thin">
          <color theme="0" tint="-4.9989318521683403E-2"/>
        </left>
        <right style="thin">
          <color theme="0" tint="-4.9989318521683403E-2"/>
        </right>
        <top style="thin">
          <color theme="0" tint="-4.9989318521683403E-2"/>
        </top>
        <bottom style="thin">
          <color theme="0" tint="-4.9989318521683403E-2"/>
        </bottom>
      </border>
    </dxf>
    <dxf>
      <font>
        <b/>
        <i val="0"/>
        <color theme="0"/>
      </font>
      <fill>
        <patternFill>
          <bgColor rgb="FFED1C24"/>
        </patternFill>
      </fill>
      <border>
        <left style="thin">
          <color rgb="FFED1C24"/>
        </left>
        <right style="thin">
          <color rgb="FFED1C24"/>
        </right>
        <top style="thin">
          <color rgb="FFED1C24"/>
        </top>
        <bottom style="thin">
          <color rgb="FFED1C24"/>
        </bottom>
      </border>
    </dxf>
    <dxf>
      <font>
        <b/>
        <i val="0"/>
        <color theme="0"/>
      </font>
      <fill>
        <patternFill>
          <bgColor rgb="FFED1C24"/>
        </patternFill>
      </fill>
      <border>
        <left style="thin">
          <color rgb="FFED1C24"/>
        </left>
        <right style="thin">
          <color rgb="FFED1C24"/>
        </right>
        <top style="thin">
          <color rgb="FFED1C24"/>
        </top>
        <bottom style="thin">
          <color rgb="FFED1C24"/>
        </bottom>
      </border>
    </dxf>
    <dxf>
      <font>
        <b/>
        <i val="0"/>
        <color theme="1"/>
      </font>
      <numFmt numFmtId="164" formatCode=";;"/>
      <fill>
        <patternFill>
          <bgColor theme="0" tint="-4.9989318521683403E-2"/>
        </patternFill>
      </fill>
      <border>
        <left style="thin">
          <color theme="0" tint="-4.9989318521683403E-2"/>
        </left>
        <right style="thin">
          <color theme="0" tint="-4.9989318521683403E-2"/>
        </right>
        <top style="thin">
          <color theme="0" tint="-4.9989318521683403E-2"/>
        </top>
        <bottom style="thin">
          <color theme="0" tint="-4.9989318521683403E-2"/>
        </bottom>
      </border>
    </dxf>
    <dxf>
      <font>
        <b/>
        <i val="0"/>
        <color theme="0"/>
      </font>
      <fill>
        <patternFill>
          <bgColor rgb="FFED1C24"/>
        </patternFill>
      </fill>
      <border>
        <left style="thin">
          <color rgb="FFED1C24"/>
        </left>
        <right style="thin">
          <color rgb="FFED1C24"/>
        </right>
        <top style="thin">
          <color rgb="FFED1C24"/>
        </top>
        <bottom style="thin">
          <color rgb="FFED1C24"/>
        </bottom>
      </border>
    </dxf>
    <dxf>
      <font>
        <b/>
        <i val="0"/>
        <color theme="1"/>
      </font>
      <numFmt numFmtId="164" formatCode=";;"/>
      <fill>
        <patternFill>
          <bgColor theme="0" tint="-4.9989318521683403E-2"/>
        </patternFill>
      </fill>
      <border>
        <left style="thin">
          <color theme="0" tint="-4.9989318521683403E-2"/>
        </left>
        <right style="thin">
          <color theme="0" tint="-4.9989318521683403E-2"/>
        </right>
        <top style="thin">
          <color theme="0" tint="-4.9989318521683403E-2"/>
        </top>
        <bottom style="thin">
          <color theme="0" tint="-4.9989318521683403E-2"/>
        </bottom>
      </border>
    </dxf>
    <dxf>
      <font>
        <color theme="0"/>
      </font>
    </dxf>
    <dxf>
      <font>
        <b/>
        <i val="0"/>
        <color theme="1"/>
      </font>
      <numFmt numFmtId="164" formatCode=";;"/>
      <fill>
        <patternFill>
          <bgColor theme="0" tint="-4.9989318521683403E-2"/>
        </patternFill>
      </fill>
      <border>
        <left style="thin">
          <color theme="0" tint="-4.9989318521683403E-2"/>
        </left>
        <right style="thin">
          <color theme="0" tint="-4.9989318521683403E-2"/>
        </right>
        <top style="thin">
          <color theme="0" tint="-4.9989318521683403E-2"/>
        </top>
        <bottom style="thin">
          <color theme="0" tint="-4.9989318521683403E-2"/>
        </bottom>
      </border>
    </dxf>
    <dxf>
      <font>
        <b/>
        <i val="0"/>
        <color theme="0"/>
      </font>
      <fill>
        <patternFill>
          <bgColor rgb="FFED1C24"/>
        </patternFill>
      </fill>
      <border>
        <left style="thin">
          <color rgb="FFED1C24"/>
        </left>
        <right style="thin">
          <color rgb="FFED1C24"/>
        </right>
        <top style="thin">
          <color rgb="FFED1C24"/>
        </top>
        <bottom style="thin">
          <color rgb="FFED1C24"/>
        </bottom>
      </border>
    </dxf>
    <dxf>
      <font>
        <b/>
        <i val="0"/>
        <color theme="1"/>
      </font>
      <numFmt numFmtId="164" formatCode=";;"/>
      <fill>
        <patternFill>
          <bgColor theme="0" tint="-4.9989318521683403E-2"/>
        </patternFill>
      </fill>
      <border>
        <left style="thin">
          <color theme="0" tint="-4.9989318521683403E-2"/>
        </left>
        <right style="thin">
          <color theme="0" tint="-4.9989318521683403E-2"/>
        </right>
        <top style="thin">
          <color theme="0" tint="-4.9989318521683403E-2"/>
        </top>
        <bottom style="thin">
          <color theme="0" tint="-4.9989318521683403E-2"/>
        </bottom>
      </border>
    </dxf>
    <dxf>
      <font>
        <b/>
        <i val="0"/>
        <color theme="0"/>
      </font>
      <fill>
        <patternFill>
          <bgColor rgb="FFED1C24"/>
        </patternFill>
      </fill>
      <border>
        <left style="thin">
          <color rgb="FFED1C24"/>
        </left>
        <right style="thin">
          <color rgb="FFED1C24"/>
        </right>
        <top style="thin">
          <color rgb="FFED1C24"/>
        </top>
        <bottom style="thin">
          <color rgb="FFED1C24"/>
        </bottom>
      </border>
    </dxf>
    <dxf>
      <font>
        <b/>
        <i val="0"/>
        <color theme="0"/>
      </font>
      <fill>
        <patternFill>
          <bgColor rgb="FFED1C24"/>
        </patternFill>
      </fill>
      <border>
        <left style="thin">
          <color rgb="FFED1C24"/>
        </left>
        <right style="thin">
          <color rgb="FFED1C24"/>
        </right>
        <top style="thin">
          <color rgb="FFED1C24"/>
        </top>
        <bottom style="thin">
          <color rgb="FFED1C24"/>
        </bottom>
      </border>
    </dxf>
    <dxf>
      <font>
        <b/>
        <i val="0"/>
        <color theme="1"/>
      </font>
      <numFmt numFmtId="164" formatCode=";;"/>
      <fill>
        <patternFill>
          <bgColor theme="0" tint="-4.9989318521683403E-2"/>
        </patternFill>
      </fill>
      <border>
        <left style="thin">
          <color theme="0" tint="-4.9989318521683403E-2"/>
        </left>
        <right style="thin">
          <color theme="0" tint="-4.9989318521683403E-2"/>
        </right>
        <top style="thin">
          <color theme="0" tint="-4.9989318521683403E-2"/>
        </top>
        <bottom style="thin">
          <color theme="0" tint="-4.9989318521683403E-2"/>
        </bottom>
      </border>
    </dxf>
    <dxf>
      <font>
        <b/>
        <i val="0"/>
        <color theme="0"/>
      </font>
      <fill>
        <patternFill>
          <bgColor rgb="FFED1C24"/>
        </patternFill>
      </fill>
      <border>
        <left style="thin">
          <color rgb="FFED1C24"/>
        </left>
        <right style="thin">
          <color rgb="FFED1C24"/>
        </right>
        <top style="thin">
          <color rgb="FFED1C24"/>
        </top>
        <bottom style="thin">
          <color rgb="FFED1C24"/>
        </bottom>
      </border>
    </dxf>
    <dxf>
      <font>
        <b/>
        <i val="0"/>
        <color theme="1"/>
      </font>
      <numFmt numFmtId="164" formatCode=";;"/>
      <fill>
        <patternFill>
          <bgColor theme="0" tint="-4.9989318521683403E-2"/>
        </patternFill>
      </fill>
      <border>
        <left style="thin">
          <color theme="0" tint="-4.9989318521683403E-2"/>
        </left>
        <right style="thin">
          <color theme="0" tint="-4.9989318521683403E-2"/>
        </right>
        <top style="thin">
          <color theme="0" tint="-4.9989318521683403E-2"/>
        </top>
        <bottom style="thin">
          <color theme="0" tint="-4.9989318521683403E-2"/>
        </bottom>
      </border>
    </dxf>
    <dxf>
      <font>
        <b/>
        <i val="0"/>
        <color theme="0"/>
      </font>
      <fill>
        <patternFill>
          <bgColor rgb="FFED1C24"/>
        </patternFill>
      </fill>
      <border>
        <left style="thin">
          <color rgb="FFED1C24"/>
        </left>
        <right style="thin">
          <color rgb="FFED1C24"/>
        </right>
        <top style="thin">
          <color rgb="FFED1C24"/>
        </top>
        <bottom style="thin">
          <color rgb="FFED1C24"/>
        </bottom>
      </border>
    </dxf>
    <dxf>
      <font>
        <b/>
        <i val="0"/>
        <color theme="1"/>
      </font>
      <numFmt numFmtId="164" formatCode=";;"/>
      <fill>
        <patternFill>
          <bgColor theme="0" tint="-4.9989318521683403E-2"/>
        </patternFill>
      </fill>
      <border>
        <left style="thin">
          <color theme="0" tint="-4.9989318521683403E-2"/>
        </left>
        <right style="thin">
          <color theme="0" tint="-4.9989318521683403E-2"/>
        </right>
        <top style="thin">
          <color theme="0" tint="-4.9989318521683403E-2"/>
        </top>
        <bottom style="thin">
          <color theme="0" tint="-4.9989318521683403E-2"/>
        </bottom>
      </border>
    </dxf>
    <dxf>
      <font>
        <b/>
        <i val="0"/>
        <color theme="0"/>
      </font>
      <fill>
        <patternFill>
          <bgColor rgb="FFED1C24"/>
        </patternFill>
      </fill>
      <border>
        <left style="thin">
          <color rgb="FFED1C24"/>
        </left>
        <right style="thin">
          <color rgb="FFED1C24"/>
        </right>
        <top style="thin">
          <color rgb="FFED1C24"/>
        </top>
        <bottom style="thin">
          <color rgb="FFED1C24"/>
        </bottom>
      </border>
    </dxf>
    <dxf>
      <font>
        <b/>
        <i val="0"/>
        <color theme="1"/>
      </font>
      <numFmt numFmtId="164" formatCode=";;"/>
      <fill>
        <patternFill>
          <bgColor theme="0" tint="-4.9989318521683403E-2"/>
        </patternFill>
      </fill>
      <border>
        <left style="thin">
          <color theme="0" tint="-4.9989318521683403E-2"/>
        </left>
        <right style="thin">
          <color theme="0" tint="-4.9989318521683403E-2"/>
        </right>
        <top style="thin">
          <color theme="0" tint="-4.9989318521683403E-2"/>
        </top>
        <bottom style="thin">
          <color theme="0" tint="-4.9989318521683403E-2"/>
        </bottom>
      </border>
    </dxf>
    <dxf>
      <font>
        <color theme="0"/>
      </font>
    </dxf>
    <dxf>
      <font>
        <b/>
        <i val="0"/>
        <color theme="0"/>
      </font>
      <fill>
        <patternFill>
          <bgColor rgb="FFED1C24"/>
        </patternFill>
      </fill>
      <border>
        <left style="thin">
          <color rgb="FFED1C24"/>
        </left>
        <right style="thin">
          <color rgb="FFED1C24"/>
        </right>
        <top style="thin">
          <color rgb="FFED1C24"/>
        </top>
        <bottom style="thin">
          <color rgb="FFED1C24"/>
        </bottom>
      </border>
    </dxf>
    <dxf>
      <font>
        <b/>
        <i val="0"/>
        <color theme="1"/>
      </font>
      <numFmt numFmtId="164" formatCode=";;"/>
      <fill>
        <patternFill>
          <bgColor theme="0" tint="-4.9989318521683403E-2"/>
        </patternFill>
      </fill>
      <border>
        <left style="thin">
          <color theme="0" tint="-4.9989318521683403E-2"/>
        </left>
        <right style="thin">
          <color theme="0" tint="-4.9989318521683403E-2"/>
        </right>
        <top style="thin">
          <color theme="0" tint="-4.9989318521683403E-2"/>
        </top>
        <bottom style="thin">
          <color theme="0" tint="-4.9989318521683403E-2"/>
        </bottom>
      </border>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b/>
        <i val="0"/>
        <color theme="1"/>
      </font>
      <numFmt numFmtId="164" formatCode=";;"/>
      <fill>
        <patternFill>
          <bgColor theme="0" tint="-4.9989318521683403E-2"/>
        </patternFill>
      </fill>
      <border>
        <left style="thin">
          <color theme="0" tint="-4.9989318521683403E-2"/>
        </left>
        <right style="thin">
          <color theme="0" tint="-4.9989318521683403E-2"/>
        </right>
        <top style="thin">
          <color theme="0" tint="-4.9989318521683403E-2"/>
        </top>
        <bottom style="thin">
          <color theme="0" tint="-4.9989318521683403E-2"/>
        </bottom>
      </border>
    </dxf>
    <dxf>
      <font>
        <b/>
        <i val="0"/>
        <color theme="0"/>
      </font>
      <fill>
        <patternFill>
          <bgColor rgb="FFED1C24"/>
        </patternFill>
      </fill>
      <border>
        <left style="thin">
          <color rgb="FFED1C24"/>
        </left>
        <right style="thin">
          <color rgb="FFED1C24"/>
        </right>
        <top style="thin">
          <color rgb="FFED1C24"/>
        </top>
        <bottom style="thin">
          <color rgb="FFED1C24"/>
        </bottom>
      </border>
    </dxf>
    <dxf>
      <font>
        <b/>
        <i val="0"/>
        <color theme="0"/>
      </font>
      <fill>
        <patternFill>
          <bgColor rgb="FFED1C24"/>
        </patternFill>
      </fill>
      <border>
        <left style="thin">
          <color rgb="FFED1C24"/>
        </left>
        <right style="thin">
          <color rgb="FFED1C24"/>
        </right>
        <top style="thin">
          <color rgb="FFED1C24"/>
        </top>
        <bottom style="thin">
          <color rgb="FFED1C24"/>
        </bottom>
      </border>
    </dxf>
    <dxf>
      <font>
        <b/>
        <i val="0"/>
        <color theme="1"/>
      </font>
      <numFmt numFmtId="164" formatCode=";;"/>
      <fill>
        <patternFill>
          <bgColor theme="0" tint="-4.9989318521683403E-2"/>
        </patternFill>
      </fill>
      <border>
        <left style="thin">
          <color theme="0" tint="-4.9989318521683403E-2"/>
        </left>
        <right style="thin">
          <color theme="0" tint="-4.9989318521683403E-2"/>
        </right>
        <top style="thin">
          <color theme="0" tint="-4.9989318521683403E-2"/>
        </top>
        <bottom style="thin">
          <color theme="0" tint="-4.9989318521683403E-2"/>
        </bottom>
      </border>
    </dxf>
    <dxf>
      <font>
        <b/>
        <i val="0"/>
        <color theme="0"/>
      </font>
      <fill>
        <patternFill>
          <bgColor rgb="FFED1C24"/>
        </patternFill>
      </fill>
      <border>
        <left style="thin">
          <color rgb="FFED1C24"/>
        </left>
        <right style="thin">
          <color rgb="FFED1C24"/>
        </right>
        <top style="thin">
          <color rgb="FFED1C24"/>
        </top>
        <bottom style="thin">
          <color rgb="FFED1C24"/>
        </bottom>
      </border>
    </dxf>
    <dxf>
      <font>
        <b/>
        <i val="0"/>
        <color theme="1"/>
      </font>
      <numFmt numFmtId="164" formatCode=";;"/>
      <fill>
        <patternFill>
          <bgColor theme="0" tint="-4.9989318521683403E-2"/>
        </patternFill>
      </fill>
      <border>
        <left style="thin">
          <color theme="0" tint="-4.9989318521683403E-2"/>
        </left>
        <right style="thin">
          <color theme="0" tint="-4.9989318521683403E-2"/>
        </right>
        <top style="thin">
          <color theme="0" tint="-4.9989318521683403E-2"/>
        </top>
        <bottom style="thin">
          <color theme="0" tint="-4.9989318521683403E-2"/>
        </bottom>
      </border>
    </dxf>
    <dxf>
      <font>
        <b/>
        <i val="0"/>
        <color theme="0"/>
      </font>
      <fill>
        <patternFill>
          <bgColor rgb="FFED1C24"/>
        </patternFill>
      </fill>
      <border>
        <left style="thin">
          <color rgb="FFED1C24"/>
        </left>
        <right style="thin">
          <color rgb="FFED1C24"/>
        </right>
        <top style="thin">
          <color rgb="FFED1C24"/>
        </top>
        <bottom style="thin">
          <color rgb="FFED1C24"/>
        </bottom>
      </border>
    </dxf>
    <dxf>
      <font>
        <b/>
        <i val="0"/>
        <color theme="1"/>
      </font>
      <numFmt numFmtId="164" formatCode=";;"/>
      <fill>
        <patternFill>
          <bgColor theme="0" tint="-4.9989318521683403E-2"/>
        </patternFill>
      </fill>
      <border>
        <left style="thin">
          <color theme="0" tint="-4.9989318521683403E-2"/>
        </left>
        <right style="thin">
          <color theme="0" tint="-4.9989318521683403E-2"/>
        </right>
        <top style="thin">
          <color theme="0" tint="-4.9989318521683403E-2"/>
        </top>
        <bottom style="thin">
          <color theme="0" tint="-4.9989318521683403E-2"/>
        </bottom>
      </border>
    </dxf>
    <dxf>
      <font>
        <b/>
        <i val="0"/>
        <color theme="0"/>
      </font>
      <fill>
        <patternFill>
          <bgColor rgb="FFED1C24"/>
        </patternFill>
      </fill>
      <border>
        <left style="thin">
          <color rgb="FFED1C24"/>
        </left>
        <right style="thin">
          <color rgb="FFED1C24"/>
        </right>
        <top style="thin">
          <color rgb="FFED1C24"/>
        </top>
        <bottom style="thin">
          <color rgb="FFED1C24"/>
        </bottom>
      </border>
    </dxf>
    <dxf>
      <font>
        <b/>
        <i val="0"/>
        <color theme="1"/>
      </font>
      <numFmt numFmtId="164" formatCode=";;"/>
      <fill>
        <patternFill>
          <bgColor theme="0" tint="-4.9989318521683403E-2"/>
        </patternFill>
      </fill>
      <border>
        <left style="thin">
          <color theme="0" tint="-4.9989318521683403E-2"/>
        </left>
        <right style="thin">
          <color theme="0" tint="-4.9989318521683403E-2"/>
        </right>
        <top style="thin">
          <color theme="0" tint="-4.9989318521683403E-2"/>
        </top>
        <bottom style="thin">
          <color theme="0" tint="-4.9989318521683403E-2"/>
        </bottom>
      </border>
    </dxf>
    <dxf>
      <font>
        <b/>
        <i val="0"/>
        <color theme="0"/>
      </font>
      <fill>
        <patternFill>
          <bgColor rgb="FFED1C24"/>
        </patternFill>
      </fill>
      <border>
        <left style="thin">
          <color rgb="FFED1C24"/>
        </left>
        <right style="thin">
          <color rgb="FFED1C24"/>
        </right>
        <top style="thin">
          <color rgb="FFED1C24"/>
        </top>
        <bottom style="thin">
          <color rgb="FFED1C24"/>
        </bottom>
      </border>
    </dxf>
    <dxf>
      <font>
        <b/>
        <i val="0"/>
        <color theme="1"/>
      </font>
      <numFmt numFmtId="164" formatCode=";;"/>
      <fill>
        <patternFill>
          <bgColor theme="0" tint="-4.9989318521683403E-2"/>
        </patternFill>
      </fill>
      <border>
        <left style="thin">
          <color theme="0" tint="-4.9989318521683403E-2"/>
        </left>
        <right style="thin">
          <color theme="0" tint="-4.9989318521683403E-2"/>
        </right>
        <top style="thin">
          <color theme="0" tint="-4.9989318521683403E-2"/>
        </top>
        <bottom style="thin">
          <color theme="0" tint="-4.9989318521683403E-2"/>
        </bottom>
      </border>
    </dxf>
    <dxf>
      <font>
        <b/>
        <i val="0"/>
        <color theme="0"/>
      </font>
      <fill>
        <patternFill>
          <bgColor rgb="FFED1C24"/>
        </patternFill>
      </fill>
      <border>
        <left style="thin">
          <color rgb="FFED1C24"/>
        </left>
        <right style="thin">
          <color rgb="FFED1C24"/>
        </right>
        <top style="thin">
          <color rgb="FFED1C24"/>
        </top>
        <bottom style="thin">
          <color rgb="FFED1C24"/>
        </bottom>
      </border>
    </dxf>
    <dxf>
      <font>
        <b/>
        <i val="0"/>
        <color theme="1"/>
      </font>
      <numFmt numFmtId="164" formatCode=";;"/>
      <fill>
        <patternFill>
          <bgColor theme="0" tint="-4.9989318521683403E-2"/>
        </patternFill>
      </fill>
      <border>
        <left style="thin">
          <color theme="0" tint="-4.9989318521683403E-2"/>
        </left>
        <right style="thin">
          <color theme="0" tint="-4.9989318521683403E-2"/>
        </right>
        <top style="thin">
          <color theme="0" tint="-4.9989318521683403E-2"/>
        </top>
        <bottom style="thin">
          <color theme="0" tint="-4.9989318521683403E-2"/>
        </bottom>
      </border>
    </dxf>
    <dxf>
      <font>
        <b/>
        <i val="0"/>
        <color theme="0"/>
      </font>
      <fill>
        <patternFill>
          <bgColor rgb="FFED1C24"/>
        </patternFill>
      </fill>
      <border>
        <left style="thin">
          <color rgb="FFED1C24"/>
        </left>
        <right style="thin">
          <color rgb="FFED1C24"/>
        </right>
        <top style="thin">
          <color rgb="FFED1C24"/>
        </top>
        <bottom style="thin">
          <color rgb="FFED1C24"/>
        </bottom>
      </border>
    </dxf>
    <dxf>
      <font>
        <b/>
        <i val="0"/>
        <color theme="1"/>
      </font>
      <numFmt numFmtId="164" formatCode=";;"/>
      <fill>
        <patternFill>
          <bgColor theme="0" tint="-4.9989318521683403E-2"/>
        </patternFill>
      </fill>
      <border>
        <left style="thin">
          <color theme="0" tint="-4.9989318521683403E-2"/>
        </left>
        <right style="thin">
          <color theme="0" tint="-4.9989318521683403E-2"/>
        </right>
        <top style="thin">
          <color theme="0" tint="-4.9989318521683403E-2"/>
        </top>
        <bottom style="thin">
          <color theme="0" tint="-4.9989318521683403E-2"/>
        </bottom>
      </border>
    </dxf>
    <dxf>
      <font>
        <b/>
        <i val="0"/>
        <color theme="1"/>
      </font>
      <numFmt numFmtId="164" formatCode=";;"/>
      <fill>
        <patternFill>
          <bgColor theme="0" tint="-4.9989318521683403E-2"/>
        </patternFill>
      </fill>
      <border>
        <left style="thin">
          <color theme="0" tint="-4.9989318521683403E-2"/>
        </left>
        <right style="thin">
          <color theme="0" tint="-4.9989318521683403E-2"/>
        </right>
        <top style="thin">
          <color theme="0" tint="-4.9989318521683403E-2"/>
        </top>
        <bottom style="thin">
          <color theme="0" tint="-4.9989318521683403E-2"/>
        </bottom>
      </border>
    </dxf>
    <dxf>
      <font>
        <b/>
        <i val="0"/>
        <color theme="0"/>
      </font>
      <fill>
        <patternFill>
          <bgColor rgb="FFED1C24"/>
        </patternFill>
      </fill>
      <border>
        <left style="thin">
          <color rgb="FFED1C24"/>
        </left>
        <right style="thin">
          <color rgb="FFED1C24"/>
        </right>
        <top style="thin">
          <color rgb="FFED1C24"/>
        </top>
        <bottom style="thin">
          <color rgb="FFED1C24"/>
        </bottom>
      </border>
    </dxf>
    <dxf>
      <font>
        <b/>
        <i val="0"/>
        <color theme="1"/>
      </font>
      <numFmt numFmtId="164" formatCode=";;"/>
      <fill>
        <patternFill>
          <bgColor theme="0" tint="-4.9989318521683403E-2"/>
        </patternFill>
      </fill>
      <border>
        <left style="thin">
          <color theme="0" tint="-4.9989318521683403E-2"/>
        </left>
        <right style="thin">
          <color theme="0" tint="-4.9989318521683403E-2"/>
        </right>
        <top style="thin">
          <color theme="0" tint="-4.9989318521683403E-2"/>
        </top>
        <bottom style="thin">
          <color theme="0" tint="-4.9989318521683403E-2"/>
        </bottom>
      </border>
    </dxf>
    <dxf>
      <font>
        <b/>
        <i val="0"/>
        <color theme="0"/>
      </font>
      <fill>
        <patternFill>
          <bgColor rgb="FFED1C24"/>
        </patternFill>
      </fill>
      <border>
        <left style="thin">
          <color rgb="FFED1C24"/>
        </left>
        <right style="thin">
          <color rgb="FFED1C24"/>
        </right>
        <top style="thin">
          <color rgb="FFED1C24"/>
        </top>
        <bottom style="thin">
          <color rgb="FFED1C24"/>
        </bottom>
      </border>
    </dxf>
    <dxf>
      <font>
        <b/>
        <i val="0"/>
        <color theme="1"/>
      </font>
      <numFmt numFmtId="164" formatCode=";;"/>
      <fill>
        <patternFill>
          <bgColor theme="0" tint="-4.9989318521683403E-2"/>
        </patternFill>
      </fill>
      <border>
        <left style="thin">
          <color theme="0" tint="-4.9989318521683403E-2"/>
        </left>
        <right style="thin">
          <color theme="0" tint="-4.9989318521683403E-2"/>
        </right>
        <top style="thin">
          <color theme="0" tint="-4.9989318521683403E-2"/>
        </top>
        <bottom style="thin">
          <color theme="0" tint="-4.9989318521683403E-2"/>
        </bottom>
      </border>
    </dxf>
    <dxf>
      <font>
        <b/>
        <i val="0"/>
        <color theme="0"/>
      </font>
      <fill>
        <patternFill>
          <bgColor rgb="FFED1C24"/>
        </patternFill>
      </fill>
      <border>
        <left style="thin">
          <color rgb="FFED1C24"/>
        </left>
        <right style="thin">
          <color rgb="FFED1C24"/>
        </right>
        <top style="thin">
          <color rgb="FFED1C24"/>
        </top>
        <bottom style="thin">
          <color rgb="FFED1C24"/>
        </bottom>
      </border>
    </dxf>
    <dxf>
      <font>
        <b/>
        <i val="0"/>
        <color theme="0"/>
      </font>
      <fill>
        <patternFill>
          <bgColor rgb="FFED1C24"/>
        </patternFill>
      </fill>
      <border>
        <left style="thin">
          <color rgb="FFED1C24"/>
        </left>
        <right style="thin">
          <color rgb="FFED1C24"/>
        </right>
        <top style="thin">
          <color rgb="FFED1C24"/>
        </top>
        <bottom style="thin">
          <color rgb="FFED1C24"/>
        </bottom>
      </border>
    </dxf>
    <dxf>
      <font>
        <b/>
        <i val="0"/>
        <color theme="1"/>
      </font>
      <numFmt numFmtId="164" formatCode=";;"/>
      <fill>
        <patternFill>
          <bgColor theme="0" tint="-4.9989318521683403E-2"/>
        </patternFill>
      </fill>
      <border>
        <left style="thin">
          <color theme="0" tint="-4.9989318521683403E-2"/>
        </left>
        <right style="thin">
          <color theme="0" tint="-4.9989318521683403E-2"/>
        </right>
        <top style="thin">
          <color theme="0" tint="-4.9989318521683403E-2"/>
        </top>
        <bottom style="thin">
          <color theme="0" tint="-4.9989318521683403E-2"/>
        </bottom>
      </border>
    </dxf>
    <dxf>
      <font>
        <b/>
        <i val="0"/>
        <color theme="0"/>
      </font>
      <fill>
        <patternFill>
          <bgColor rgb="FFED1C24"/>
        </patternFill>
      </fill>
      <border>
        <left style="thin">
          <color rgb="FFED1C24"/>
        </left>
        <right style="thin">
          <color rgb="FFED1C24"/>
        </right>
        <top style="thin">
          <color rgb="FFED1C24"/>
        </top>
        <bottom style="thin">
          <color rgb="FFED1C24"/>
        </bottom>
      </border>
    </dxf>
    <dxf>
      <font>
        <b/>
        <i val="0"/>
        <color theme="1"/>
      </font>
      <numFmt numFmtId="164" formatCode=";;"/>
      <fill>
        <patternFill>
          <bgColor theme="0" tint="-4.9989318521683403E-2"/>
        </patternFill>
      </fill>
      <border>
        <left style="thin">
          <color theme="0" tint="-4.9989318521683403E-2"/>
        </left>
        <right style="thin">
          <color theme="0" tint="-4.9989318521683403E-2"/>
        </right>
        <top style="thin">
          <color theme="0" tint="-4.9989318521683403E-2"/>
        </top>
        <bottom style="thin">
          <color theme="0" tint="-4.9989318521683403E-2"/>
        </bottom>
      </border>
    </dxf>
    <dxf>
      <font>
        <b/>
        <i val="0"/>
        <color theme="0"/>
      </font>
      <fill>
        <patternFill>
          <bgColor rgb="FFED1C24"/>
        </patternFill>
      </fill>
      <border>
        <left style="thin">
          <color rgb="FFED1C24"/>
        </left>
        <right style="thin">
          <color rgb="FFED1C24"/>
        </right>
        <top style="thin">
          <color rgb="FFED1C24"/>
        </top>
        <bottom style="thin">
          <color rgb="FFED1C24"/>
        </bottom>
      </border>
    </dxf>
    <dxf>
      <font>
        <b/>
        <i val="0"/>
        <color theme="1"/>
      </font>
      <numFmt numFmtId="164" formatCode=";;"/>
      <fill>
        <patternFill>
          <bgColor theme="0" tint="-4.9989318521683403E-2"/>
        </patternFill>
      </fill>
      <border>
        <left style="thin">
          <color theme="0" tint="-4.9989318521683403E-2"/>
        </left>
        <right style="thin">
          <color theme="0" tint="-4.9989318521683403E-2"/>
        </right>
        <top style="thin">
          <color theme="0" tint="-4.9989318521683403E-2"/>
        </top>
        <bottom style="thin">
          <color theme="0" tint="-4.9989318521683403E-2"/>
        </bottom>
      </border>
    </dxf>
    <dxf>
      <font>
        <b/>
        <i val="0"/>
        <color theme="1"/>
      </font>
      <numFmt numFmtId="164" formatCode=";;"/>
      <fill>
        <patternFill>
          <bgColor theme="0" tint="-4.9989318521683403E-2"/>
        </patternFill>
      </fill>
      <border>
        <left style="thin">
          <color theme="0" tint="-4.9989318521683403E-2"/>
        </left>
        <right style="thin">
          <color theme="0" tint="-4.9989318521683403E-2"/>
        </right>
        <top style="thin">
          <color theme="0" tint="-4.9989318521683403E-2"/>
        </top>
        <bottom style="thin">
          <color theme="0" tint="-4.9989318521683403E-2"/>
        </bottom>
      </border>
    </dxf>
    <dxf>
      <font>
        <b/>
        <i val="0"/>
        <color theme="0"/>
      </font>
      <fill>
        <patternFill>
          <bgColor rgb="FFED1C24"/>
        </patternFill>
      </fill>
      <border>
        <left style="thin">
          <color rgb="FFED1C24"/>
        </left>
        <right style="thin">
          <color rgb="FFED1C24"/>
        </right>
        <top style="thin">
          <color rgb="FFED1C24"/>
        </top>
        <bottom style="thin">
          <color rgb="FFED1C24"/>
        </bottom>
      </border>
    </dxf>
    <dxf>
      <font>
        <b/>
        <i val="0"/>
        <color theme="0"/>
      </font>
      <fill>
        <patternFill>
          <bgColor rgb="FFED1C24"/>
        </patternFill>
      </fill>
      <border>
        <left style="thin">
          <color rgb="FFED1C24"/>
        </left>
        <right style="thin">
          <color rgb="FFED1C24"/>
        </right>
        <top style="thin">
          <color rgb="FFED1C24"/>
        </top>
        <bottom style="thin">
          <color rgb="FFED1C24"/>
        </bottom>
      </border>
    </dxf>
    <dxf>
      <font>
        <b/>
        <i val="0"/>
        <color theme="1"/>
      </font>
      <numFmt numFmtId="164" formatCode=";;"/>
      <fill>
        <patternFill>
          <bgColor theme="0" tint="-4.9989318521683403E-2"/>
        </patternFill>
      </fill>
      <border>
        <left style="thin">
          <color theme="0" tint="-4.9989318521683403E-2"/>
        </left>
        <right style="thin">
          <color theme="0" tint="-4.9989318521683403E-2"/>
        </right>
        <top style="thin">
          <color theme="0" tint="-4.9989318521683403E-2"/>
        </top>
        <bottom style="thin">
          <color theme="0" tint="-4.9989318521683403E-2"/>
        </bottom>
      </border>
    </dxf>
    <dxf>
      <font>
        <b/>
        <i val="0"/>
        <color theme="0"/>
      </font>
      <fill>
        <patternFill>
          <bgColor rgb="FFED1C24"/>
        </patternFill>
      </fill>
      <border>
        <left style="thin">
          <color rgb="FFED1C24"/>
        </left>
        <right style="thin">
          <color rgb="FFED1C24"/>
        </right>
        <top style="thin">
          <color rgb="FFED1C24"/>
        </top>
        <bottom style="thin">
          <color rgb="FFED1C24"/>
        </bottom>
      </border>
    </dxf>
    <dxf>
      <font>
        <b/>
        <i val="0"/>
        <color theme="1"/>
      </font>
      <numFmt numFmtId="164" formatCode=";;"/>
      <fill>
        <patternFill>
          <bgColor theme="0" tint="-4.9989318521683403E-2"/>
        </patternFill>
      </fill>
      <border>
        <left style="thin">
          <color theme="0" tint="-4.9989318521683403E-2"/>
        </left>
        <right style="thin">
          <color theme="0" tint="-4.9989318521683403E-2"/>
        </right>
        <top style="thin">
          <color theme="0" tint="-4.9989318521683403E-2"/>
        </top>
        <bottom style="thin">
          <color theme="0" tint="-4.9989318521683403E-2"/>
        </bottom>
      </border>
    </dxf>
    <dxf>
      <font>
        <b/>
        <i val="0"/>
        <color theme="0"/>
      </font>
      <fill>
        <patternFill>
          <bgColor rgb="FFED1C24"/>
        </patternFill>
      </fill>
      <border>
        <left style="thin">
          <color rgb="FFED1C24"/>
        </left>
        <right style="thin">
          <color rgb="FFED1C24"/>
        </right>
        <top style="thin">
          <color rgb="FFED1C24"/>
        </top>
        <bottom style="thin">
          <color rgb="FFED1C24"/>
        </bottom>
      </border>
    </dxf>
    <dxf>
      <font>
        <b/>
        <i val="0"/>
        <color theme="1"/>
      </font>
      <numFmt numFmtId="164" formatCode=";;"/>
      <fill>
        <patternFill>
          <bgColor theme="0" tint="-4.9989318521683403E-2"/>
        </patternFill>
      </fill>
      <border>
        <left style="thin">
          <color theme="0" tint="-4.9989318521683403E-2"/>
        </left>
        <right style="thin">
          <color theme="0" tint="-4.9989318521683403E-2"/>
        </right>
        <top style="thin">
          <color theme="0" tint="-4.9989318521683403E-2"/>
        </top>
        <bottom style="thin">
          <color theme="0" tint="-4.9989318521683403E-2"/>
        </bottom>
      </border>
    </dxf>
    <dxf>
      <font>
        <b/>
        <i val="0"/>
        <color theme="0"/>
      </font>
      <fill>
        <patternFill>
          <bgColor rgb="FFED1C24"/>
        </patternFill>
      </fill>
      <border>
        <left style="thin">
          <color rgb="FFED1C24"/>
        </left>
        <right style="thin">
          <color rgb="FFED1C24"/>
        </right>
        <top style="thin">
          <color rgb="FFED1C24"/>
        </top>
        <bottom style="thin">
          <color rgb="FFED1C24"/>
        </bottom>
      </border>
    </dxf>
    <dxf>
      <font>
        <b/>
        <i val="0"/>
        <color theme="1"/>
      </font>
      <numFmt numFmtId="164" formatCode=";;"/>
      <fill>
        <patternFill>
          <bgColor theme="0" tint="-4.9989318521683403E-2"/>
        </patternFill>
      </fill>
      <border>
        <left style="thin">
          <color theme="0" tint="-4.9989318521683403E-2"/>
        </left>
        <right style="thin">
          <color theme="0" tint="-4.9989318521683403E-2"/>
        </right>
        <top style="thin">
          <color theme="0" tint="-4.9989318521683403E-2"/>
        </top>
        <bottom style="thin">
          <color theme="0" tint="-4.9989318521683403E-2"/>
        </bottom>
      </border>
    </dxf>
    <dxf>
      <font>
        <b/>
        <i val="0"/>
        <color theme="1"/>
      </font>
      <numFmt numFmtId="164" formatCode=";;"/>
      <fill>
        <patternFill>
          <bgColor theme="0" tint="-4.9989318521683403E-2"/>
        </patternFill>
      </fill>
      <border>
        <left style="thin">
          <color theme="0" tint="-4.9989318521683403E-2"/>
        </left>
        <right style="thin">
          <color theme="0" tint="-4.9989318521683403E-2"/>
        </right>
        <top style="thin">
          <color theme="0" tint="-4.9989318521683403E-2"/>
        </top>
        <bottom style="thin">
          <color theme="0" tint="-4.9989318521683403E-2"/>
        </bottom>
      </border>
    </dxf>
    <dxf>
      <font>
        <b/>
        <i val="0"/>
        <color theme="0"/>
      </font>
      <fill>
        <patternFill>
          <bgColor rgb="FFED1C24"/>
        </patternFill>
      </fill>
      <border>
        <left style="thin">
          <color rgb="FFED1C24"/>
        </left>
        <right style="thin">
          <color rgb="FFED1C24"/>
        </right>
        <top style="thin">
          <color rgb="FFED1C24"/>
        </top>
        <bottom style="thin">
          <color rgb="FFED1C24"/>
        </bottom>
      </border>
    </dxf>
    <dxf>
      <font>
        <color theme="1"/>
      </font>
      <numFmt numFmtId="166" formatCode="0.0"/>
      <fill>
        <patternFill patternType="solid">
          <fgColor theme="0"/>
          <bgColor theme="0"/>
        </patternFill>
      </fill>
      <border>
        <left style="thin">
          <color rgb="FFF5821F"/>
        </left>
        <right style="thin">
          <color rgb="FFF5821F"/>
        </right>
        <top style="thin">
          <color rgb="FFF5821F"/>
        </top>
        <bottom style="thin">
          <color rgb="FFF5821F"/>
        </bottom>
        <vertical/>
        <horizontal/>
      </border>
    </dxf>
    <dxf>
      <font>
        <color theme="1"/>
      </font>
      <numFmt numFmtId="166" formatCode="0.0"/>
      <fill>
        <patternFill patternType="solid">
          <fgColor theme="0"/>
          <bgColor theme="0"/>
        </patternFill>
      </fill>
      <border>
        <left style="thin">
          <color rgb="FFF5821F"/>
        </left>
        <right style="thin">
          <color rgb="FFF5821F"/>
        </right>
        <top style="thin">
          <color rgb="FFF5821F"/>
        </top>
        <bottom style="thin">
          <color rgb="FFF5821F"/>
        </bottom>
        <vertical/>
        <horizontal/>
      </border>
    </dxf>
    <dxf>
      <font>
        <color theme="1"/>
      </font>
      <numFmt numFmtId="166" formatCode="0.0"/>
      <fill>
        <patternFill patternType="solid">
          <fgColor theme="0"/>
          <bgColor theme="0"/>
        </patternFill>
      </fill>
      <border>
        <left style="thin">
          <color rgb="FFF5821F"/>
        </left>
        <right style="thin">
          <color rgb="FFF5821F"/>
        </right>
        <top style="thin">
          <color rgb="FFF5821F"/>
        </top>
        <bottom style="thin">
          <color rgb="FFF5821F"/>
        </bottom>
        <vertical/>
        <horizontal/>
      </border>
    </dxf>
    <dxf>
      <font>
        <color theme="1"/>
      </font>
      <numFmt numFmtId="166" formatCode="0.0"/>
      <fill>
        <patternFill patternType="solid">
          <fgColor theme="0"/>
          <bgColor theme="0"/>
        </patternFill>
      </fill>
      <border>
        <left style="thin">
          <color rgb="FFF5821F"/>
        </left>
        <right style="thin">
          <color rgb="FFF5821F"/>
        </right>
        <top style="thin">
          <color rgb="FFF5821F"/>
        </top>
        <bottom style="thin">
          <color rgb="FFF5821F"/>
        </bottom>
        <vertical/>
        <horizontal/>
      </border>
    </dxf>
    <dxf>
      <font>
        <color theme="1"/>
      </font>
      <numFmt numFmtId="166" formatCode="0.0"/>
      <fill>
        <patternFill patternType="solid">
          <fgColor theme="0"/>
          <bgColor theme="0"/>
        </patternFill>
      </fill>
      <border>
        <left style="thin">
          <color rgb="FFF5821F"/>
        </left>
        <right style="thin">
          <color rgb="FFF5821F"/>
        </right>
        <top style="thin">
          <color rgb="FFF5821F"/>
        </top>
        <bottom style="thin">
          <color rgb="FFF5821F"/>
        </bottom>
        <vertical/>
        <horizontal/>
      </border>
    </dxf>
    <dxf>
      <font>
        <color theme="1"/>
      </font>
      <numFmt numFmtId="166" formatCode="0.0"/>
      <fill>
        <patternFill patternType="solid">
          <fgColor theme="0"/>
          <bgColor theme="0"/>
        </patternFill>
      </fill>
      <border>
        <left style="thin">
          <color rgb="FFF5821F"/>
        </left>
        <right style="thin">
          <color rgb="FFF5821F"/>
        </right>
        <top style="thin">
          <color rgb="FFF5821F"/>
        </top>
        <bottom style="thin">
          <color rgb="FFF5821F"/>
        </bottom>
        <vertical/>
        <horizontal/>
      </border>
    </dxf>
    <dxf>
      <font>
        <b/>
        <i val="0"/>
        <color theme="0"/>
      </font>
      <numFmt numFmtId="166" formatCode="0.0"/>
      <fill>
        <patternFill patternType="solid">
          <fgColor indexed="64"/>
          <bgColor rgb="FFED1C24"/>
        </patternFill>
      </fill>
      <border>
        <left style="thin">
          <color rgb="FF007DC5"/>
        </left>
        <right style="thin">
          <color rgb="FF007DC5"/>
        </right>
        <top style="thin">
          <color rgb="FF007DC5"/>
        </top>
        <bottom style="thin">
          <color rgb="FF007DC5"/>
        </bottom>
        <vertical/>
        <horizontal/>
      </border>
    </dxf>
    <dxf>
      <font>
        <b/>
        <i val="0"/>
        <color theme="1"/>
      </font>
      <numFmt numFmtId="166" formatCode="0.0"/>
      <fill>
        <patternFill>
          <bgColor rgb="FF51B848"/>
        </patternFill>
      </fill>
      <border>
        <left style="thin">
          <color rgb="FF51B848"/>
        </left>
        <right style="thin">
          <color rgb="FF51B848"/>
        </right>
        <top style="thin">
          <color rgb="FF51B848"/>
        </top>
        <bottom style="thin">
          <color rgb="FF51B848"/>
        </bottom>
        <vertical/>
        <horizontal/>
      </border>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1"/>
      </font>
      <numFmt numFmtId="166" formatCode="0.0"/>
      <fill>
        <patternFill patternType="solid">
          <fgColor theme="0"/>
          <bgColor theme="0"/>
        </patternFill>
      </fill>
      <border>
        <left style="thin">
          <color rgb="FFF5821F"/>
        </left>
        <right style="thin">
          <color rgb="FFF5821F"/>
        </right>
        <top style="thin">
          <color rgb="FFF5821F"/>
        </top>
        <bottom style="thin">
          <color rgb="FFF5821F"/>
        </bottom>
        <vertical/>
        <horizontal/>
      </border>
    </dxf>
    <dxf>
      <font>
        <color theme="1"/>
      </font>
      <numFmt numFmtId="166" formatCode="0.0"/>
      <fill>
        <patternFill patternType="solid">
          <fgColor theme="0"/>
          <bgColor theme="0"/>
        </patternFill>
      </fill>
      <border>
        <left style="thin">
          <color rgb="FFF5821F"/>
        </left>
        <right style="thin">
          <color rgb="FFF5821F"/>
        </right>
        <top style="thin">
          <color rgb="FFF5821F"/>
        </top>
        <bottom style="thin">
          <color rgb="FFF5821F"/>
        </bottom>
        <vertical/>
        <horizontal/>
      </border>
    </dxf>
    <dxf>
      <font>
        <color theme="1"/>
      </font>
      <numFmt numFmtId="166" formatCode="0.0"/>
      <fill>
        <patternFill patternType="solid">
          <fgColor theme="0"/>
          <bgColor theme="0"/>
        </patternFill>
      </fill>
      <border>
        <left style="thin">
          <color rgb="FFF5821F"/>
        </left>
        <right style="thin">
          <color rgb="FFF5821F"/>
        </right>
        <top style="thin">
          <color rgb="FFF5821F"/>
        </top>
        <bottom style="thin">
          <color rgb="FFF5821F"/>
        </bottom>
        <vertical/>
        <horizontal/>
      </border>
    </dxf>
    <dxf>
      <font>
        <color theme="1"/>
      </font>
      <numFmt numFmtId="166" formatCode="0.0"/>
      <fill>
        <patternFill patternType="solid">
          <fgColor theme="0"/>
          <bgColor theme="0"/>
        </patternFill>
      </fill>
      <border>
        <left style="thin">
          <color rgb="FFF5821F"/>
        </left>
        <right style="thin">
          <color rgb="FFF5821F"/>
        </right>
        <top style="thin">
          <color rgb="FFF5821F"/>
        </top>
        <bottom style="thin">
          <color rgb="FFF5821F"/>
        </bottom>
        <vertical/>
        <horizontal/>
      </border>
    </dxf>
    <dxf>
      <font>
        <color theme="1"/>
      </font>
      <numFmt numFmtId="166" formatCode="0.0"/>
      <fill>
        <patternFill patternType="solid">
          <fgColor theme="0"/>
          <bgColor theme="0"/>
        </patternFill>
      </fill>
      <border>
        <left style="thin">
          <color rgb="FFF5821F"/>
        </left>
        <right style="thin">
          <color rgb="FFF5821F"/>
        </right>
        <top style="thin">
          <color rgb="FFF5821F"/>
        </top>
        <bottom style="thin">
          <color rgb="FFF5821F"/>
        </bottom>
        <vertical/>
        <horizontal/>
      </border>
    </dxf>
    <dxf>
      <font>
        <color theme="1"/>
      </font>
      <numFmt numFmtId="166" formatCode="0.0"/>
      <fill>
        <patternFill patternType="solid">
          <fgColor theme="0"/>
          <bgColor theme="0"/>
        </patternFill>
      </fill>
      <border>
        <left style="thin">
          <color rgb="FFF5821F"/>
        </left>
        <right style="thin">
          <color rgb="FFF5821F"/>
        </right>
        <top style="thin">
          <color rgb="FFF5821F"/>
        </top>
        <bottom style="thin">
          <color rgb="FFF5821F"/>
        </bottom>
        <vertical/>
        <horizontal/>
      </border>
    </dxf>
    <dxf>
      <font>
        <color theme="1"/>
      </font>
      <numFmt numFmtId="168" formatCode="0.000"/>
      <fill>
        <patternFill patternType="solid">
          <fgColor theme="0"/>
          <bgColor theme="0"/>
        </patternFill>
      </fill>
      <border>
        <left style="thin">
          <color rgb="FFF5821F"/>
        </left>
        <right style="thin">
          <color rgb="FFF5821F"/>
        </right>
        <top style="thin">
          <color rgb="FFF5821F"/>
        </top>
        <bottom style="thin">
          <color rgb="FFF5821F"/>
        </bottom>
        <vertical/>
        <horizontal/>
      </border>
    </dxf>
    <dxf>
      <font>
        <color theme="1"/>
      </font>
      <numFmt numFmtId="168" formatCode="0.000"/>
      <fill>
        <patternFill patternType="solid">
          <fgColor theme="0"/>
          <bgColor theme="0"/>
        </patternFill>
      </fill>
      <border>
        <left style="thin">
          <color rgb="FFF5821F"/>
        </left>
        <right style="thin">
          <color rgb="FFF5821F"/>
        </right>
        <top style="thin">
          <color rgb="FFF5821F"/>
        </top>
        <bottom style="thin">
          <color rgb="FFF5821F"/>
        </bottom>
        <vertical/>
        <horizontal/>
      </border>
    </dxf>
    <dxf>
      <font>
        <color theme="1"/>
      </font>
      <numFmt numFmtId="168" formatCode="0.000"/>
      <fill>
        <patternFill patternType="solid">
          <fgColor theme="0"/>
          <bgColor theme="0"/>
        </patternFill>
      </fill>
      <border>
        <left style="thin">
          <color rgb="FFF5821F"/>
        </left>
        <right style="thin">
          <color rgb="FFF5821F"/>
        </right>
        <top style="thin">
          <color rgb="FFF5821F"/>
        </top>
        <bottom style="thin">
          <color rgb="FFF5821F"/>
        </bottom>
        <vertical/>
        <horizontal/>
      </border>
    </dxf>
    <dxf>
      <font>
        <color theme="1"/>
      </font>
      <numFmt numFmtId="168" formatCode="0.000"/>
      <fill>
        <patternFill patternType="solid">
          <fgColor theme="0"/>
          <bgColor theme="0"/>
        </patternFill>
      </fill>
      <border>
        <left style="thin">
          <color rgb="FFF5821F"/>
        </left>
        <right style="thin">
          <color rgb="FFF5821F"/>
        </right>
        <top style="thin">
          <color rgb="FFF5821F"/>
        </top>
        <bottom style="thin">
          <color rgb="FFF5821F"/>
        </bottom>
        <vertical/>
        <horizontal/>
      </border>
    </dxf>
    <dxf>
      <font>
        <color theme="1"/>
      </font>
      <numFmt numFmtId="168" formatCode="0.000"/>
      <fill>
        <patternFill patternType="solid">
          <fgColor theme="0"/>
          <bgColor theme="0"/>
        </patternFill>
      </fill>
      <border>
        <left style="thin">
          <color rgb="FFF5821F"/>
        </left>
        <right style="thin">
          <color rgb="FFF5821F"/>
        </right>
        <top style="thin">
          <color rgb="FFF5821F"/>
        </top>
        <bottom style="thin">
          <color rgb="FFF5821F"/>
        </bottom>
        <vertical/>
        <horizontal/>
      </border>
    </dxf>
    <dxf>
      <font>
        <color theme="1"/>
      </font>
      <numFmt numFmtId="168" formatCode="0.000"/>
      <fill>
        <patternFill patternType="solid">
          <fgColor theme="0"/>
          <bgColor theme="0"/>
        </patternFill>
      </fill>
      <border>
        <left style="thin">
          <color rgb="FFF5821F"/>
        </left>
        <right style="thin">
          <color rgb="FFF5821F"/>
        </right>
        <top style="thin">
          <color rgb="FFF5821F"/>
        </top>
        <bottom style="thin">
          <color rgb="FFF5821F"/>
        </bottom>
        <vertical/>
        <horizontal/>
      </border>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1"/>
      </font>
      <numFmt numFmtId="166" formatCode="0.0"/>
      <fill>
        <patternFill patternType="solid">
          <fgColor theme="0"/>
          <bgColor theme="0"/>
        </patternFill>
      </fill>
      <border>
        <left style="thin">
          <color rgb="FFF5821F"/>
        </left>
        <right style="thin">
          <color rgb="FFF5821F"/>
        </right>
        <top style="thin">
          <color rgb="FFF5821F"/>
        </top>
        <bottom style="thin">
          <color rgb="FFF5821F"/>
        </bottom>
        <vertical/>
        <horizontal/>
      </border>
    </dxf>
    <dxf>
      <font>
        <color theme="1"/>
      </font>
      <numFmt numFmtId="166" formatCode="0.0"/>
      <fill>
        <patternFill patternType="solid">
          <fgColor theme="0"/>
          <bgColor theme="0"/>
        </patternFill>
      </fill>
      <border>
        <left style="thin">
          <color rgb="FFF5821F"/>
        </left>
        <right style="thin">
          <color rgb="FFF5821F"/>
        </right>
        <top style="thin">
          <color rgb="FFF5821F"/>
        </top>
        <bottom style="thin">
          <color rgb="FFF5821F"/>
        </bottom>
        <vertical/>
        <horizontal/>
      </border>
    </dxf>
    <dxf>
      <font>
        <color theme="1"/>
      </font>
      <numFmt numFmtId="166" formatCode="0.0"/>
      <fill>
        <patternFill patternType="solid">
          <fgColor theme="0"/>
          <bgColor theme="0"/>
        </patternFill>
      </fill>
      <border>
        <left style="thin">
          <color rgb="FFF5821F"/>
        </left>
        <right style="thin">
          <color rgb="FFF5821F"/>
        </right>
        <top style="thin">
          <color rgb="FFF5821F"/>
        </top>
        <bottom style="thin">
          <color rgb="FFF5821F"/>
        </bottom>
        <vertical/>
        <horizontal/>
      </border>
    </dxf>
    <dxf>
      <font>
        <color theme="1"/>
      </font>
      <numFmt numFmtId="166" formatCode="0.0"/>
      <fill>
        <patternFill patternType="solid">
          <fgColor theme="0"/>
          <bgColor theme="0"/>
        </patternFill>
      </fill>
      <border>
        <left style="thin">
          <color rgb="FFF5821F"/>
        </left>
        <right style="thin">
          <color rgb="FFF5821F"/>
        </right>
        <top style="thin">
          <color rgb="FFF5821F"/>
        </top>
        <bottom style="thin">
          <color rgb="FFF5821F"/>
        </bottom>
        <vertical/>
        <horizontal/>
      </border>
    </dxf>
    <dxf>
      <font>
        <color theme="1"/>
      </font>
      <numFmt numFmtId="3" formatCode="#,##0"/>
      <fill>
        <patternFill patternType="solid">
          <fgColor theme="0"/>
          <bgColor theme="0"/>
        </patternFill>
      </fill>
      <border>
        <left style="thin">
          <color rgb="FFF5821F"/>
        </left>
        <right style="thin">
          <color rgb="FFF5821F"/>
        </right>
        <top style="thin">
          <color rgb="FFF5821F"/>
        </top>
        <bottom style="thin">
          <color rgb="FFF5821F"/>
        </bottom>
        <vertical/>
        <horizontal/>
      </border>
    </dxf>
    <dxf>
      <font>
        <color theme="1"/>
      </font>
      <numFmt numFmtId="3" formatCode="#,##0"/>
      <fill>
        <patternFill patternType="solid">
          <fgColor theme="0"/>
          <bgColor theme="0"/>
        </patternFill>
      </fill>
      <border>
        <left style="thin">
          <color rgb="FFF5821F"/>
        </left>
        <right style="thin">
          <color rgb="FFF5821F"/>
        </right>
        <top style="thin">
          <color rgb="FFF5821F"/>
        </top>
        <bottom style="thin">
          <color rgb="FFF5821F"/>
        </bottom>
        <vertical/>
        <horizontal/>
      </border>
    </dxf>
    <dxf>
      <font>
        <b/>
        <i val="0"/>
        <color theme="1"/>
      </font>
      <numFmt numFmtId="166" formatCode="0.0"/>
      <fill>
        <patternFill>
          <bgColor rgb="FF51B848"/>
        </patternFill>
      </fill>
      <border>
        <left style="thin">
          <color rgb="FF51B848"/>
        </left>
        <right style="thin">
          <color rgb="FF51B848"/>
        </right>
        <top style="thin">
          <color rgb="FF51B848"/>
        </top>
        <bottom style="thin">
          <color rgb="FF51B848"/>
        </bottom>
        <vertical/>
        <horizontal/>
      </border>
    </dxf>
    <dxf>
      <font>
        <b/>
        <i val="0"/>
        <color theme="0"/>
      </font>
      <numFmt numFmtId="166" formatCode="0.0"/>
      <fill>
        <patternFill patternType="solid">
          <fgColor indexed="64"/>
          <bgColor rgb="FFED1C24"/>
        </patternFill>
      </fill>
      <border>
        <left style="thin">
          <color rgb="FF007DC5"/>
        </left>
        <right style="thin">
          <color rgb="FF007DC5"/>
        </right>
        <top style="thin">
          <color rgb="FF007DC5"/>
        </top>
        <bottom style="thin">
          <color rgb="FF007DC5"/>
        </bottom>
        <vertical/>
        <horizontal/>
      </border>
    </dxf>
    <dxf>
      <font>
        <b/>
        <i val="0"/>
        <color theme="1"/>
      </font>
      <fill>
        <patternFill>
          <bgColor rgb="FF51B848"/>
        </patternFill>
      </fill>
      <border>
        <left style="thin">
          <color rgb="FF51B848"/>
        </left>
        <right style="thin">
          <color rgb="FF51B848"/>
        </right>
        <top style="thin">
          <color rgb="FF51B848"/>
        </top>
        <bottom style="thin">
          <color rgb="FF51B848"/>
        </bottom>
        <vertical/>
        <horizontal/>
      </border>
    </dxf>
    <dxf>
      <font>
        <b/>
        <i val="0"/>
        <color theme="0"/>
      </font>
      <fill>
        <patternFill>
          <bgColor rgb="FFED1C24"/>
        </patternFill>
      </fill>
      <border>
        <left style="thin">
          <color rgb="FFED1C24"/>
        </left>
        <right style="thin">
          <color rgb="FFED1C24"/>
        </right>
        <top style="thin">
          <color rgb="FFED1C24"/>
        </top>
        <bottom style="thin">
          <color rgb="FFED1C24"/>
        </bottom>
        <vertical/>
        <horizontal/>
      </border>
    </dxf>
    <dxf>
      <font>
        <b/>
        <i val="0"/>
        <color theme="1"/>
      </font>
      <fill>
        <patternFill>
          <bgColor rgb="FF51B848"/>
        </patternFill>
      </fill>
      <border>
        <left style="thin">
          <color rgb="FF51B848"/>
        </left>
        <right style="thin">
          <color rgb="FF51B848"/>
        </right>
        <top style="thin">
          <color rgb="FF51B848"/>
        </top>
        <bottom style="thin">
          <color rgb="FF51B848"/>
        </bottom>
        <vertical/>
        <horizontal/>
      </border>
    </dxf>
    <dxf>
      <font>
        <b/>
        <i val="0"/>
        <color theme="0"/>
      </font>
      <fill>
        <patternFill>
          <bgColor rgb="FFED1C24"/>
        </patternFill>
      </fill>
      <border>
        <left style="thin">
          <color rgb="FFED1C24"/>
        </left>
        <right style="thin">
          <color rgb="FFED1C24"/>
        </right>
        <top style="thin">
          <color rgb="FFED1C24"/>
        </top>
        <bottom style="thin">
          <color rgb="FFED1C24"/>
        </bottom>
        <vertical/>
        <horizontal/>
      </border>
    </dxf>
    <dxf>
      <font>
        <b/>
        <i val="0"/>
        <color theme="0"/>
      </font>
      <fill>
        <patternFill>
          <bgColor rgb="FFED1C24"/>
        </patternFill>
      </fill>
      <border>
        <left style="thin">
          <color rgb="FFED1C24"/>
        </left>
        <right style="thin">
          <color rgb="FFED1C24"/>
        </right>
        <top style="thin">
          <color rgb="FFED1C24"/>
        </top>
        <bottom style="thin">
          <color rgb="FFED1C24"/>
        </bottom>
        <vertical/>
        <horizontal/>
      </border>
    </dxf>
    <dxf>
      <font>
        <b/>
        <i val="0"/>
        <color theme="1"/>
      </font>
      <fill>
        <patternFill>
          <bgColor rgb="FF51B848"/>
        </patternFill>
      </fill>
      <border>
        <left style="thin">
          <color rgb="FF51B848"/>
        </left>
        <right style="thin">
          <color rgb="FF51B848"/>
        </right>
        <top style="thin">
          <color rgb="FF51B848"/>
        </top>
        <bottom style="thin">
          <color rgb="FF51B848"/>
        </bottom>
        <vertical/>
        <horizontal/>
      </border>
    </dxf>
    <dxf>
      <font>
        <b/>
        <i val="0"/>
        <color theme="0"/>
      </font>
      <fill>
        <patternFill>
          <bgColor rgb="FFED1C24"/>
        </patternFill>
      </fill>
      <border>
        <left style="thin">
          <color rgb="FFED1C24"/>
        </left>
        <right style="thin">
          <color rgb="FFED1C24"/>
        </right>
        <top style="thin">
          <color rgb="FFED1C24"/>
        </top>
        <bottom style="thin">
          <color rgb="FFED1C24"/>
        </bottom>
        <vertical/>
        <horizontal/>
      </border>
    </dxf>
    <dxf>
      <font>
        <b/>
        <i val="0"/>
        <color theme="1"/>
      </font>
      <fill>
        <patternFill>
          <bgColor rgb="FF51B848"/>
        </patternFill>
      </fill>
      <border>
        <left style="thin">
          <color rgb="FF51B848"/>
        </left>
        <right style="thin">
          <color rgb="FF51B848"/>
        </right>
        <top style="thin">
          <color rgb="FF51B848"/>
        </top>
        <bottom style="thin">
          <color rgb="FF51B848"/>
        </bottom>
        <vertical/>
        <horizontal/>
      </border>
    </dxf>
    <dxf>
      <font>
        <b/>
        <i val="0"/>
        <color theme="1"/>
      </font>
      <fill>
        <patternFill>
          <bgColor rgb="FF51B848"/>
        </patternFill>
      </fill>
      <border>
        <left style="thin">
          <color rgb="FF51B848"/>
        </left>
        <right style="thin">
          <color rgb="FF51B848"/>
        </right>
        <top style="thin">
          <color rgb="FF51B848"/>
        </top>
        <bottom style="thin">
          <color rgb="FF51B848"/>
        </bottom>
        <vertical/>
        <horizontal/>
      </border>
    </dxf>
    <dxf>
      <font>
        <b/>
        <i val="0"/>
        <color theme="0"/>
      </font>
      <fill>
        <patternFill>
          <bgColor rgb="FFED1C24"/>
        </patternFill>
      </fill>
      <border>
        <left style="thin">
          <color rgb="FFED1C24"/>
        </left>
        <right style="thin">
          <color rgb="FFED1C24"/>
        </right>
        <top style="thin">
          <color rgb="FFED1C24"/>
        </top>
        <bottom style="thin">
          <color rgb="FFED1C24"/>
        </bottom>
        <vertical/>
        <horizontal/>
      </border>
    </dxf>
    <dxf>
      <font>
        <b/>
        <i val="0"/>
        <color theme="0"/>
      </font>
      <fill>
        <patternFill>
          <bgColor rgb="FFED1C24"/>
        </patternFill>
      </fill>
      <border>
        <left style="thin">
          <color rgb="FFED1C24"/>
        </left>
        <right style="thin">
          <color rgb="FFED1C24"/>
        </right>
        <top style="thin">
          <color rgb="FFED1C24"/>
        </top>
        <bottom style="thin">
          <color rgb="FFED1C24"/>
        </bottom>
        <vertical/>
        <horizontal/>
      </border>
    </dxf>
    <dxf>
      <font>
        <b/>
        <i val="0"/>
        <color theme="1"/>
      </font>
      <fill>
        <patternFill>
          <bgColor rgb="FF51B848"/>
        </patternFill>
      </fill>
      <border>
        <left style="thin">
          <color rgb="FF51B848"/>
        </left>
        <right style="thin">
          <color rgb="FF51B848"/>
        </right>
        <top style="thin">
          <color rgb="FF51B848"/>
        </top>
        <bottom style="thin">
          <color rgb="FF51B848"/>
        </bottom>
        <vertical/>
        <horizontal/>
      </border>
    </dxf>
    <dxf>
      <font>
        <color theme="1"/>
      </font>
      <numFmt numFmtId="166" formatCode="0.0"/>
      <fill>
        <patternFill patternType="solid">
          <fgColor theme="0"/>
          <bgColor theme="0"/>
        </patternFill>
      </fill>
      <border>
        <left style="thin">
          <color rgb="FFF5821F"/>
        </left>
        <right style="thin">
          <color rgb="FFF5821F"/>
        </right>
        <top style="thin">
          <color rgb="FFF5821F"/>
        </top>
        <bottom style="thin">
          <color rgb="FFF5821F"/>
        </bottom>
        <vertical/>
        <horizontal/>
      </border>
    </dxf>
    <dxf>
      <font>
        <color theme="1"/>
      </font>
      <numFmt numFmtId="166" formatCode="0.0"/>
      <fill>
        <patternFill patternType="solid">
          <fgColor theme="0"/>
          <bgColor theme="0"/>
        </patternFill>
      </fill>
      <border>
        <left style="thin">
          <color rgb="FFF5821F"/>
        </left>
        <right style="thin">
          <color rgb="FFF5821F"/>
        </right>
        <top style="thin">
          <color rgb="FFF5821F"/>
        </top>
        <bottom style="thin">
          <color rgb="FFF5821F"/>
        </bottom>
        <vertical/>
        <horizontal/>
      </border>
    </dxf>
    <dxf>
      <font>
        <color theme="1"/>
      </font>
      <numFmt numFmtId="166" formatCode="0.0"/>
      <fill>
        <patternFill patternType="solid">
          <fgColor theme="0"/>
          <bgColor theme="0"/>
        </patternFill>
      </fill>
      <border>
        <left style="thin">
          <color rgb="FFF5821F"/>
        </left>
        <right style="thin">
          <color rgb="FFF5821F"/>
        </right>
        <top style="thin">
          <color rgb="FFF5821F"/>
        </top>
        <bottom style="thin">
          <color rgb="FFF5821F"/>
        </bottom>
        <vertical/>
        <horizontal/>
      </border>
    </dxf>
    <dxf>
      <font>
        <color theme="1"/>
      </font>
      <numFmt numFmtId="166" formatCode="0.0"/>
      <fill>
        <patternFill patternType="solid">
          <fgColor theme="0"/>
          <bgColor theme="0"/>
        </patternFill>
      </fill>
      <border>
        <left style="thin">
          <color rgb="FFF5821F"/>
        </left>
        <right style="thin">
          <color rgb="FFF5821F"/>
        </right>
        <top style="thin">
          <color rgb="FFF5821F"/>
        </top>
        <bottom style="thin">
          <color rgb="FFF5821F"/>
        </bottom>
        <vertical/>
        <horizontal/>
      </border>
    </dxf>
    <dxf>
      <font>
        <color theme="1"/>
      </font>
      <numFmt numFmtId="166" formatCode="0.0"/>
      <fill>
        <patternFill patternType="solid">
          <fgColor theme="0"/>
          <bgColor theme="0"/>
        </patternFill>
      </fill>
      <border>
        <left style="thin">
          <color rgb="FFF5821F"/>
        </left>
        <right style="thin">
          <color rgb="FFF5821F"/>
        </right>
        <top style="thin">
          <color rgb="FFF5821F"/>
        </top>
        <bottom style="thin">
          <color rgb="FFF5821F"/>
        </bottom>
        <vertical/>
        <horizontal/>
      </border>
    </dxf>
    <dxf>
      <font>
        <color theme="1"/>
      </font>
      <numFmt numFmtId="166" formatCode="0.0"/>
      <fill>
        <patternFill patternType="solid">
          <fgColor theme="0"/>
          <bgColor theme="0"/>
        </patternFill>
      </fill>
      <border>
        <left style="thin">
          <color rgb="FFF5821F"/>
        </left>
        <right style="thin">
          <color rgb="FFF5821F"/>
        </right>
        <top style="thin">
          <color rgb="FFF5821F"/>
        </top>
        <bottom style="thin">
          <color rgb="FFF5821F"/>
        </bottom>
        <vertical/>
        <horizontal/>
      </border>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1"/>
      </font>
      <numFmt numFmtId="166" formatCode="0.0"/>
      <fill>
        <patternFill patternType="solid">
          <fgColor theme="0"/>
          <bgColor theme="0"/>
        </patternFill>
      </fill>
      <border>
        <left style="thin">
          <color rgb="FFF5821F"/>
        </left>
        <right style="thin">
          <color rgb="FFF5821F"/>
        </right>
        <top style="thin">
          <color rgb="FFF5821F"/>
        </top>
        <bottom style="thin">
          <color rgb="FFF5821F"/>
        </bottom>
        <vertical/>
        <horizontal/>
      </border>
    </dxf>
    <dxf>
      <font>
        <color theme="1"/>
      </font>
      <numFmt numFmtId="166" formatCode="0.0"/>
      <fill>
        <patternFill patternType="solid">
          <fgColor theme="0"/>
          <bgColor theme="0"/>
        </patternFill>
      </fill>
      <border>
        <left style="thin">
          <color rgb="FFF5821F"/>
        </left>
        <right style="thin">
          <color rgb="FFF5821F"/>
        </right>
        <top style="thin">
          <color rgb="FFF5821F"/>
        </top>
        <bottom style="thin">
          <color rgb="FFF5821F"/>
        </bottom>
        <vertical/>
        <horizontal/>
      </border>
    </dxf>
    <dxf>
      <font>
        <color theme="1"/>
      </font>
      <numFmt numFmtId="166" formatCode="0.0"/>
      <fill>
        <patternFill patternType="solid">
          <fgColor theme="0"/>
          <bgColor theme="0"/>
        </patternFill>
      </fill>
      <border>
        <left style="thin">
          <color rgb="FFF5821F"/>
        </left>
        <right style="thin">
          <color rgb="FFF5821F"/>
        </right>
        <top style="thin">
          <color rgb="FFF5821F"/>
        </top>
        <bottom style="thin">
          <color rgb="FFF5821F"/>
        </bottom>
        <vertical/>
        <horizontal/>
      </border>
    </dxf>
    <dxf>
      <font>
        <color theme="1"/>
      </font>
      <numFmt numFmtId="166" formatCode="0.0"/>
      <fill>
        <patternFill patternType="solid">
          <fgColor theme="0"/>
          <bgColor theme="0"/>
        </patternFill>
      </fill>
      <border>
        <left style="thin">
          <color rgb="FFF5821F"/>
        </left>
        <right style="thin">
          <color rgb="FFF5821F"/>
        </right>
        <top style="thin">
          <color rgb="FFF5821F"/>
        </top>
        <bottom style="thin">
          <color rgb="FFF5821F"/>
        </bottom>
        <vertical/>
        <horizontal/>
      </border>
    </dxf>
    <dxf>
      <font>
        <color theme="1"/>
      </font>
      <numFmt numFmtId="2" formatCode="0.00"/>
      <fill>
        <patternFill patternType="solid">
          <fgColor theme="0"/>
          <bgColor theme="0"/>
        </patternFill>
      </fill>
      <border>
        <left style="thin">
          <color rgb="FFF5821F"/>
        </left>
        <right style="thin">
          <color rgb="FFF5821F"/>
        </right>
        <top style="thin">
          <color rgb="FFF5821F"/>
        </top>
        <bottom style="thin">
          <color rgb="FFF5821F"/>
        </bottom>
        <vertical/>
        <horizontal/>
      </border>
    </dxf>
    <dxf>
      <font>
        <color theme="1"/>
      </font>
      <numFmt numFmtId="2" formatCode="0.00"/>
      <fill>
        <patternFill patternType="solid">
          <fgColor theme="0"/>
          <bgColor theme="0"/>
        </patternFill>
      </fill>
      <border>
        <left style="thin">
          <color rgb="FFF5821F"/>
        </left>
        <right style="thin">
          <color rgb="FFF5821F"/>
        </right>
        <top style="thin">
          <color rgb="FFF5821F"/>
        </top>
        <bottom style="thin">
          <color rgb="FFF5821F"/>
        </bottom>
        <vertical/>
        <horizontal/>
      </border>
    </dxf>
    <dxf>
      <font>
        <color theme="1"/>
      </font>
      <numFmt numFmtId="166" formatCode="0.0"/>
      <fill>
        <patternFill patternType="solid">
          <fgColor theme="0"/>
          <bgColor theme="0"/>
        </patternFill>
      </fill>
      <border>
        <left style="thin">
          <color rgb="FFF5821F"/>
        </left>
        <right style="thin">
          <color rgb="FFF5821F"/>
        </right>
        <top style="thin">
          <color rgb="FFF5821F"/>
        </top>
        <bottom style="thin">
          <color rgb="FFF5821F"/>
        </bottom>
        <vertical/>
        <horizontal/>
      </border>
    </dxf>
    <dxf>
      <font>
        <color theme="1"/>
      </font>
      <numFmt numFmtId="166" formatCode="0.0"/>
      <fill>
        <patternFill patternType="solid">
          <fgColor theme="0"/>
          <bgColor theme="0"/>
        </patternFill>
      </fill>
      <border>
        <left style="thin">
          <color rgb="FFF5821F"/>
        </left>
        <right style="thin">
          <color rgb="FFF5821F"/>
        </right>
        <top style="thin">
          <color rgb="FFF5821F"/>
        </top>
        <bottom style="thin">
          <color rgb="FFF5821F"/>
        </bottom>
        <vertical/>
        <horizontal/>
      </border>
    </dxf>
    <dxf>
      <font>
        <color theme="1"/>
      </font>
      <numFmt numFmtId="166" formatCode="0.0"/>
      <fill>
        <patternFill patternType="solid">
          <fgColor theme="0"/>
          <bgColor theme="0"/>
        </patternFill>
      </fill>
      <border>
        <left style="thin">
          <color rgb="FFF5821F"/>
        </left>
        <right style="thin">
          <color rgb="FFF5821F"/>
        </right>
        <top style="thin">
          <color rgb="FFF5821F"/>
        </top>
        <bottom style="thin">
          <color rgb="FFF5821F"/>
        </bottom>
        <vertical/>
        <horizontal/>
      </border>
    </dxf>
    <dxf>
      <font>
        <color theme="1"/>
      </font>
      <numFmt numFmtId="166" formatCode="0.0"/>
      <fill>
        <patternFill patternType="solid">
          <fgColor theme="0"/>
          <bgColor theme="0"/>
        </patternFill>
      </fill>
      <border>
        <left style="thin">
          <color rgb="FFF5821F"/>
        </left>
        <right style="thin">
          <color rgb="FFF5821F"/>
        </right>
        <top style="thin">
          <color rgb="FFF5821F"/>
        </top>
        <bottom style="thin">
          <color rgb="FFF5821F"/>
        </bottom>
        <vertical/>
        <horizontal/>
      </border>
    </dxf>
    <dxf>
      <font>
        <color theme="1"/>
      </font>
      <numFmt numFmtId="166" formatCode="0.0"/>
      <fill>
        <patternFill patternType="solid">
          <fgColor theme="0"/>
          <bgColor theme="0"/>
        </patternFill>
      </fill>
      <border>
        <left style="thin">
          <color rgb="FFF5821F"/>
        </left>
        <right style="thin">
          <color rgb="FFF5821F"/>
        </right>
        <top style="thin">
          <color rgb="FFF5821F"/>
        </top>
        <bottom style="thin">
          <color rgb="FFF5821F"/>
        </bottom>
        <vertical/>
        <horizontal/>
      </border>
    </dxf>
    <dxf>
      <font>
        <color theme="1"/>
      </font>
      <numFmt numFmtId="166" formatCode="0.0"/>
      <fill>
        <patternFill patternType="solid">
          <fgColor theme="0"/>
          <bgColor theme="0"/>
        </patternFill>
      </fill>
      <border>
        <left style="thin">
          <color rgb="FFF5821F"/>
        </left>
        <right style="thin">
          <color rgb="FFF5821F"/>
        </right>
        <top style="thin">
          <color rgb="FFF5821F"/>
        </top>
        <bottom style="thin">
          <color rgb="FFF5821F"/>
        </bottom>
        <vertical/>
        <horizontal/>
      </border>
    </dxf>
    <dxf>
      <font>
        <b/>
        <i val="0"/>
        <color theme="0"/>
      </font>
      <fill>
        <patternFill>
          <bgColor rgb="FFED1C24"/>
        </patternFill>
      </fill>
      <border>
        <left style="thin">
          <color rgb="FFED1C24"/>
        </left>
        <right style="thin">
          <color rgb="FFED1C24"/>
        </right>
        <top style="thin">
          <color rgb="FFED1C24"/>
        </top>
        <bottom style="thin">
          <color rgb="FFED1C24"/>
        </bottom>
        <vertical/>
        <horizontal/>
      </border>
    </dxf>
    <dxf>
      <font>
        <b/>
        <i val="0"/>
        <color theme="1"/>
      </font>
      <fill>
        <patternFill>
          <bgColor theme="0" tint="-4.9989318521683403E-2"/>
        </patternFill>
      </fill>
      <border>
        <left style="thin">
          <color theme="0" tint="-4.9989318521683403E-2"/>
        </left>
        <right style="thin">
          <color theme="0" tint="-4.9989318521683403E-2"/>
        </right>
        <top style="thin">
          <color theme="0" tint="-4.9989318521683403E-2"/>
        </top>
        <bottom style="thin">
          <color theme="0" tint="-4.9989318521683403E-2"/>
        </bottom>
      </border>
    </dxf>
    <dxf>
      <font>
        <b/>
        <i val="0"/>
        <color theme="0"/>
      </font>
      <fill>
        <patternFill>
          <bgColor rgb="FFED1C24"/>
        </patternFill>
      </fill>
      <border>
        <left style="thin">
          <color rgb="FFED1C24"/>
        </left>
        <right style="thin">
          <color rgb="FFED1C24"/>
        </right>
        <top style="thin">
          <color rgb="FFED1C24"/>
        </top>
        <bottom style="thin">
          <color rgb="FFED1C24"/>
        </bottom>
        <vertical/>
        <horizontal/>
      </border>
    </dxf>
    <dxf>
      <font>
        <b/>
        <i val="0"/>
        <color theme="1"/>
      </font>
      <fill>
        <patternFill>
          <bgColor theme="0" tint="-4.9989318521683403E-2"/>
        </patternFill>
      </fill>
      <border>
        <left style="thin">
          <color theme="0" tint="-4.9989318521683403E-2"/>
        </left>
        <right style="thin">
          <color theme="0" tint="-4.9989318521683403E-2"/>
        </right>
        <top style="thin">
          <color theme="0" tint="-4.9989318521683403E-2"/>
        </top>
        <bottom style="thin">
          <color theme="0" tint="-4.9989318521683403E-2"/>
        </bottom>
      </border>
    </dxf>
    <dxf>
      <font>
        <b/>
        <i val="0"/>
        <color theme="0"/>
      </font>
      <fill>
        <patternFill>
          <bgColor rgb="FFED1C24"/>
        </patternFill>
      </fill>
      <border>
        <left style="thin">
          <color rgb="FFED1C24"/>
        </left>
        <right style="thin">
          <color rgb="FFED1C24"/>
        </right>
        <top style="thin">
          <color rgb="FFED1C24"/>
        </top>
        <bottom style="thin">
          <color rgb="FFED1C24"/>
        </bottom>
        <vertical/>
        <horizontal/>
      </border>
    </dxf>
    <dxf>
      <font>
        <b/>
        <i val="0"/>
        <color theme="1"/>
      </font>
      <fill>
        <patternFill>
          <bgColor theme="0" tint="-4.9989318521683403E-2"/>
        </patternFill>
      </fill>
      <border>
        <left style="thin">
          <color theme="0" tint="-4.9989318521683403E-2"/>
        </left>
        <right style="thin">
          <color theme="0" tint="-4.9989318521683403E-2"/>
        </right>
        <top style="thin">
          <color theme="0" tint="-4.9989318521683403E-2"/>
        </top>
        <bottom style="thin">
          <color theme="0" tint="-4.9989318521683403E-2"/>
        </bottom>
      </border>
    </dxf>
    <dxf>
      <font>
        <b/>
        <i val="0"/>
        <color theme="1"/>
      </font>
      <fill>
        <patternFill>
          <bgColor theme="0" tint="-4.9989318521683403E-2"/>
        </patternFill>
      </fill>
      <border>
        <left style="thin">
          <color theme="0" tint="-4.9989318521683403E-2"/>
        </left>
        <right style="thin">
          <color theme="0" tint="-4.9989318521683403E-2"/>
        </right>
        <top style="thin">
          <color theme="0" tint="-4.9989318521683403E-2"/>
        </top>
        <bottom style="thin">
          <color theme="0" tint="-4.9989318521683403E-2"/>
        </bottom>
      </border>
    </dxf>
    <dxf>
      <font>
        <b/>
        <i val="0"/>
        <color theme="0"/>
      </font>
      <fill>
        <patternFill>
          <bgColor rgb="FFED1C24"/>
        </patternFill>
      </fill>
      <border>
        <left style="thin">
          <color rgb="FFED1C24"/>
        </left>
        <right style="thin">
          <color rgb="FFED1C24"/>
        </right>
        <top style="thin">
          <color rgb="FFED1C24"/>
        </top>
        <bottom style="thin">
          <color rgb="FFED1C24"/>
        </bottom>
        <vertical/>
        <horizontal/>
      </border>
    </dxf>
    <dxf>
      <font>
        <b/>
        <i val="0"/>
        <color theme="1"/>
      </font>
      <fill>
        <patternFill>
          <bgColor theme="0" tint="-4.9989318521683403E-2"/>
        </patternFill>
      </fill>
      <border>
        <left style="thin">
          <color theme="0" tint="-4.9989318521683403E-2"/>
        </left>
        <right style="thin">
          <color theme="0" tint="-4.9989318521683403E-2"/>
        </right>
        <top style="thin">
          <color theme="0" tint="-4.9989318521683403E-2"/>
        </top>
        <bottom style="thin">
          <color theme="0" tint="-4.9989318521683403E-2"/>
        </bottom>
      </border>
    </dxf>
    <dxf>
      <font>
        <b/>
        <i val="0"/>
        <color theme="0"/>
      </font>
      <fill>
        <patternFill>
          <bgColor rgb="FFED1C24"/>
        </patternFill>
      </fill>
      <border>
        <left style="thin">
          <color rgb="FFED1C24"/>
        </left>
        <right style="thin">
          <color rgb="FFED1C24"/>
        </right>
        <top style="thin">
          <color rgb="FFED1C24"/>
        </top>
        <bottom style="thin">
          <color rgb="FFED1C24"/>
        </bottom>
        <vertical/>
        <horizontal/>
      </border>
    </dxf>
    <dxf>
      <font>
        <b/>
        <i val="0"/>
        <color theme="0"/>
      </font>
      <fill>
        <patternFill>
          <bgColor rgb="FFED1C24"/>
        </patternFill>
      </fill>
      <border>
        <left style="thin">
          <color rgb="FFED1C24"/>
        </left>
        <right style="thin">
          <color rgb="FFED1C24"/>
        </right>
        <top style="thin">
          <color rgb="FFED1C24"/>
        </top>
        <bottom style="thin">
          <color rgb="FFED1C24"/>
        </bottom>
        <vertical/>
        <horizontal/>
      </border>
    </dxf>
    <dxf>
      <font>
        <b/>
        <i val="0"/>
        <color theme="1"/>
      </font>
      <fill>
        <patternFill>
          <bgColor theme="0" tint="-4.9989318521683403E-2"/>
        </patternFill>
      </fill>
      <border>
        <left style="thin">
          <color theme="0" tint="-4.9989318521683403E-2"/>
        </left>
        <right style="thin">
          <color theme="0" tint="-4.9989318521683403E-2"/>
        </right>
        <top style="thin">
          <color theme="0" tint="-4.9989318521683403E-2"/>
        </top>
        <bottom style="thin">
          <color theme="0" tint="-4.9989318521683403E-2"/>
        </bottom>
      </border>
    </dxf>
    <dxf>
      <font>
        <b/>
        <i val="0"/>
        <color theme="0"/>
      </font>
      <numFmt numFmtId="166" formatCode="0.0"/>
      <fill>
        <patternFill patternType="solid">
          <fgColor indexed="64"/>
          <bgColor rgb="FFED1C24"/>
        </patternFill>
      </fill>
      <border>
        <left style="thin">
          <color rgb="FF007DC5"/>
        </left>
        <right style="thin">
          <color rgb="FF007DC5"/>
        </right>
        <top style="thin">
          <color rgb="FF007DC5"/>
        </top>
        <bottom style="thin">
          <color rgb="FF007DC5"/>
        </bottom>
        <vertical/>
        <horizontal/>
      </border>
    </dxf>
    <dxf>
      <font>
        <color theme="1"/>
      </font>
      <numFmt numFmtId="166" formatCode="0.0"/>
      <fill>
        <patternFill>
          <bgColor rgb="FF51B848"/>
        </patternFill>
      </fill>
      <border>
        <left style="thin">
          <color rgb="FF51B848"/>
        </left>
        <right style="thin">
          <color rgb="FF51B848"/>
        </right>
        <top style="thin">
          <color rgb="FF51B848"/>
        </top>
        <bottom style="thin">
          <color rgb="FF51B848"/>
        </bottom>
        <vertical/>
        <horizontal/>
      </border>
    </dxf>
    <dxf>
      <font>
        <b/>
        <i val="0"/>
        <color theme="0"/>
      </font>
      <numFmt numFmtId="166" formatCode="0.0"/>
      <fill>
        <patternFill patternType="solid">
          <fgColor indexed="64"/>
          <bgColor rgb="FFED1C24"/>
        </patternFill>
      </fill>
      <border>
        <left style="thin">
          <color rgb="FF007DC5"/>
        </left>
        <right style="thin">
          <color rgb="FF007DC5"/>
        </right>
        <top style="thin">
          <color rgb="FF007DC5"/>
        </top>
        <bottom style="thin">
          <color rgb="FF007DC5"/>
        </bottom>
        <vertical/>
        <horizontal/>
      </border>
    </dxf>
    <dxf>
      <font>
        <color theme="1"/>
      </font>
      <numFmt numFmtId="166" formatCode="0.0"/>
      <fill>
        <patternFill>
          <bgColor rgb="FF51B848"/>
        </patternFill>
      </fill>
      <border>
        <left style="thin">
          <color rgb="FF51B848"/>
        </left>
        <right style="thin">
          <color rgb="FF51B848"/>
        </right>
        <top style="thin">
          <color rgb="FF51B848"/>
        </top>
        <bottom style="thin">
          <color rgb="FF51B848"/>
        </bottom>
        <vertical/>
        <horizontal/>
      </border>
    </dxf>
    <dxf>
      <font>
        <b/>
        <i val="0"/>
        <color theme="0"/>
      </font>
      <numFmt numFmtId="166" formatCode="0.0"/>
      <fill>
        <patternFill patternType="solid">
          <fgColor indexed="64"/>
          <bgColor rgb="FFED1C24"/>
        </patternFill>
      </fill>
      <border>
        <left style="thin">
          <color rgb="FF007DC5"/>
        </left>
        <right style="thin">
          <color rgb="FF007DC5"/>
        </right>
        <top style="thin">
          <color rgb="FF007DC5"/>
        </top>
        <bottom style="thin">
          <color rgb="FF007DC5"/>
        </bottom>
        <vertical/>
        <horizontal/>
      </border>
    </dxf>
    <dxf>
      <font>
        <color theme="1"/>
      </font>
      <numFmt numFmtId="166" formatCode="0.0"/>
      <fill>
        <patternFill>
          <bgColor rgb="FF51B848"/>
        </patternFill>
      </fill>
      <border>
        <left style="thin">
          <color rgb="FF51B848"/>
        </left>
        <right style="thin">
          <color rgb="FF51B848"/>
        </right>
        <top style="thin">
          <color rgb="FF51B848"/>
        </top>
        <bottom style="thin">
          <color rgb="FF51B848"/>
        </bottom>
        <vertical/>
        <horizontal/>
      </border>
    </dxf>
    <dxf>
      <font>
        <b/>
        <i val="0"/>
        <color theme="0"/>
      </font>
      <numFmt numFmtId="166" formatCode="0.0"/>
      <fill>
        <patternFill patternType="solid">
          <fgColor indexed="64"/>
          <bgColor rgb="FFED1C24"/>
        </patternFill>
      </fill>
      <border>
        <left style="thin">
          <color rgb="FF007DC5"/>
        </left>
        <right style="thin">
          <color rgb="FF007DC5"/>
        </right>
        <top style="thin">
          <color rgb="FF007DC5"/>
        </top>
        <bottom style="thin">
          <color rgb="FF007DC5"/>
        </bottom>
        <vertical/>
        <horizontal/>
      </border>
    </dxf>
    <dxf>
      <font>
        <color theme="1"/>
      </font>
      <numFmt numFmtId="166" formatCode="0.0"/>
      <fill>
        <patternFill>
          <bgColor rgb="FF51B848"/>
        </patternFill>
      </fill>
      <border>
        <left style="thin">
          <color rgb="FF51B848"/>
        </left>
        <right style="thin">
          <color rgb="FF51B848"/>
        </right>
        <top style="thin">
          <color rgb="FF51B848"/>
        </top>
        <bottom style="thin">
          <color rgb="FF51B848"/>
        </bottom>
        <vertical/>
        <horizontal/>
      </border>
    </dxf>
    <dxf>
      <font>
        <color theme="1"/>
      </font>
      <numFmt numFmtId="166" formatCode="0.0"/>
      <fill>
        <patternFill>
          <bgColor rgb="FF51B848"/>
        </patternFill>
      </fill>
      <border>
        <left style="thin">
          <color rgb="FF51B848"/>
        </left>
        <right style="thin">
          <color rgb="FF51B848"/>
        </right>
        <top style="thin">
          <color rgb="FF51B848"/>
        </top>
        <bottom style="thin">
          <color rgb="FF51B848"/>
        </bottom>
        <vertical/>
        <horizontal/>
      </border>
    </dxf>
    <dxf>
      <font>
        <b/>
        <i val="0"/>
        <color theme="0"/>
      </font>
      <numFmt numFmtId="166" formatCode="0.0"/>
      <fill>
        <patternFill patternType="solid">
          <fgColor indexed="64"/>
          <bgColor rgb="FFED1C24"/>
        </patternFill>
      </fill>
      <border>
        <left style="thin">
          <color rgb="FF007DC5"/>
        </left>
        <right style="thin">
          <color rgb="FF007DC5"/>
        </right>
        <top style="thin">
          <color rgb="FF007DC5"/>
        </top>
        <bottom style="thin">
          <color rgb="FF007DC5"/>
        </bottom>
        <vertical/>
        <horizontal/>
      </border>
    </dxf>
    <dxf>
      <font>
        <color theme="1"/>
      </font>
      <numFmt numFmtId="166" formatCode="0.0"/>
      <fill>
        <patternFill>
          <bgColor rgb="FF51B848"/>
        </patternFill>
      </fill>
      <border>
        <left style="thin">
          <color rgb="FF51B848"/>
        </left>
        <right style="thin">
          <color rgb="FF51B848"/>
        </right>
        <top style="thin">
          <color rgb="FF51B848"/>
        </top>
        <bottom style="thin">
          <color rgb="FF51B848"/>
        </bottom>
        <vertical/>
        <horizontal/>
      </border>
    </dxf>
    <dxf>
      <font>
        <b/>
        <i val="0"/>
        <color theme="0"/>
      </font>
      <numFmt numFmtId="166" formatCode="0.0"/>
      <fill>
        <patternFill patternType="solid">
          <fgColor indexed="64"/>
          <bgColor rgb="FFED1C24"/>
        </patternFill>
      </fill>
      <border>
        <left style="thin">
          <color rgb="FF007DC5"/>
        </left>
        <right style="thin">
          <color rgb="FF007DC5"/>
        </right>
        <top style="thin">
          <color rgb="FF007DC5"/>
        </top>
        <bottom style="thin">
          <color rgb="FF007DC5"/>
        </bottom>
        <vertical/>
        <horizontal/>
      </border>
    </dxf>
    <dxf>
      <font>
        <b/>
        <i val="0"/>
        <color theme="1"/>
      </font>
      <fill>
        <patternFill>
          <bgColor theme="0" tint="-4.9989318521683403E-2"/>
        </patternFill>
      </fill>
      <border>
        <left style="thin">
          <color theme="0" tint="-4.9989318521683403E-2"/>
        </left>
        <right style="thin">
          <color theme="0" tint="-4.9989318521683403E-2"/>
        </right>
        <top style="thin">
          <color theme="0" tint="-4.9989318521683403E-2"/>
        </top>
        <bottom style="thin">
          <color theme="0" tint="-4.9989318521683403E-2"/>
        </bottom>
      </border>
    </dxf>
    <dxf>
      <font>
        <b/>
        <i val="0"/>
        <color theme="1"/>
      </font>
      <fill>
        <patternFill>
          <bgColor theme="0" tint="-4.9989318521683403E-2"/>
        </patternFill>
      </fill>
      <border>
        <left style="thin">
          <color theme="0" tint="-4.9989318521683403E-2"/>
        </left>
        <right style="thin">
          <color theme="0" tint="-4.9989318521683403E-2"/>
        </right>
        <top style="thin">
          <color theme="0" tint="-4.9989318521683403E-2"/>
        </top>
        <bottom style="thin">
          <color theme="0" tint="-4.9989318521683403E-2"/>
        </bottom>
      </border>
    </dxf>
    <dxf>
      <font>
        <b/>
        <i val="0"/>
        <color theme="1"/>
      </font>
      <fill>
        <patternFill>
          <bgColor theme="0" tint="-4.9989318521683403E-2"/>
        </patternFill>
      </fill>
      <border>
        <left style="thin">
          <color theme="0" tint="-4.9989318521683403E-2"/>
        </left>
        <right style="thin">
          <color theme="0" tint="-4.9989318521683403E-2"/>
        </right>
        <top style="thin">
          <color theme="0" tint="-4.9989318521683403E-2"/>
        </top>
        <bottom style="thin">
          <color theme="0" tint="-4.9989318521683403E-2"/>
        </bottom>
      </border>
    </dxf>
    <dxf>
      <font>
        <b/>
        <i val="0"/>
        <color theme="1"/>
      </font>
      <fill>
        <patternFill>
          <bgColor theme="0" tint="-4.9989318521683403E-2"/>
        </patternFill>
      </fill>
      <border>
        <left style="thin">
          <color theme="0" tint="-4.9989318521683403E-2"/>
        </left>
        <right style="thin">
          <color theme="0" tint="-4.9989318521683403E-2"/>
        </right>
        <top style="thin">
          <color theme="0" tint="-4.9989318521683403E-2"/>
        </top>
        <bottom style="thin">
          <color theme="0" tint="-4.9989318521683403E-2"/>
        </bottom>
      </border>
    </dxf>
    <dxf>
      <font>
        <b/>
        <i val="0"/>
        <color theme="1"/>
      </font>
      <fill>
        <patternFill>
          <bgColor theme="0" tint="-4.9989318521683403E-2"/>
        </patternFill>
      </fill>
      <border>
        <left style="thin">
          <color theme="0" tint="-4.9989318521683403E-2"/>
        </left>
        <right style="thin">
          <color theme="0" tint="-4.9989318521683403E-2"/>
        </right>
        <top style="thin">
          <color theme="0" tint="-4.9989318521683403E-2"/>
        </top>
        <bottom style="thin">
          <color theme="0" tint="-4.9989318521683403E-2"/>
        </bottom>
      </border>
    </dxf>
    <dxf>
      <font>
        <b/>
        <i val="0"/>
        <color theme="1"/>
      </font>
      <fill>
        <patternFill>
          <bgColor theme="0" tint="-4.9989318521683403E-2"/>
        </patternFill>
      </fill>
      <border>
        <left style="thin">
          <color theme="0" tint="-4.9989318521683403E-2"/>
        </left>
        <right style="thin">
          <color theme="0" tint="-4.9989318521683403E-2"/>
        </right>
        <top style="thin">
          <color theme="0" tint="-4.9989318521683403E-2"/>
        </top>
        <bottom style="thin">
          <color theme="0" tint="-4.9989318521683403E-2"/>
        </bottom>
      </border>
    </dxf>
    <dxf>
      <font>
        <b val="0"/>
        <i val="0"/>
        <color theme="1"/>
      </font>
      <fill>
        <patternFill>
          <bgColor theme="0" tint="-4.9989318521683403E-2"/>
        </patternFill>
      </fill>
      <border>
        <left style="thin">
          <color rgb="FFF5821F"/>
        </left>
        <right style="thin">
          <color rgb="FFF5821F"/>
        </right>
        <top style="thin">
          <color rgb="FFF5821F"/>
        </top>
        <bottom style="thin">
          <color rgb="FFF5821F"/>
        </bottom>
      </border>
    </dxf>
    <dxf>
      <font>
        <b val="0"/>
        <i val="0"/>
        <color theme="1"/>
      </font>
      <fill>
        <patternFill>
          <bgColor theme="0" tint="-4.9989318521683403E-2"/>
        </patternFill>
      </fill>
      <border>
        <left style="thin">
          <color rgb="FFF5821F"/>
        </left>
        <right style="thin">
          <color rgb="FFF5821F"/>
        </right>
        <top style="thin">
          <color rgb="FFF5821F"/>
        </top>
        <bottom style="thin">
          <color rgb="FFF5821F"/>
        </bottom>
      </border>
    </dxf>
    <dxf>
      <font>
        <b/>
        <i val="0"/>
        <color theme="1"/>
      </font>
      <fill>
        <patternFill>
          <bgColor theme="0" tint="-4.9989318521683403E-2"/>
        </patternFill>
      </fill>
      <border>
        <left style="thin">
          <color theme="0" tint="-4.9989318521683403E-2"/>
        </left>
        <right style="thin">
          <color theme="0" tint="-4.9989318521683403E-2"/>
        </right>
        <top style="thin">
          <color theme="0" tint="-4.9989318521683403E-2"/>
        </top>
        <bottom style="thin">
          <color theme="0" tint="-4.9989318521683403E-2"/>
        </bottom>
      </border>
    </dxf>
    <dxf>
      <font>
        <b/>
        <i val="0"/>
        <color theme="1"/>
      </font>
      <fill>
        <patternFill>
          <bgColor theme="0" tint="-4.9989318521683403E-2"/>
        </patternFill>
      </fill>
      <border>
        <left style="thin">
          <color theme="0" tint="-4.9989318521683403E-2"/>
        </left>
        <right style="thin">
          <color theme="0" tint="-4.9989318521683403E-2"/>
        </right>
        <top style="thin">
          <color theme="0" tint="-4.9989318521683403E-2"/>
        </top>
        <bottom style="thin">
          <color theme="0" tint="-4.9989318521683403E-2"/>
        </bottom>
      </border>
    </dxf>
    <dxf>
      <font>
        <b/>
        <i val="0"/>
        <color theme="1"/>
      </font>
      <fill>
        <patternFill>
          <bgColor theme="0" tint="-4.9989318521683403E-2"/>
        </patternFill>
      </fill>
      <border>
        <left style="thin">
          <color theme="0" tint="-4.9989318521683403E-2"/>
        </left>
        <right style="thin">
          <color theme="0" tint="-4.9989318521683403E-2"/>
        </right>
        <top style="thin">
          <color theme="0" tint="-4.9989318521683403E-2"/>
        </top>
        <bottom style="thin">
          <color theme="0" tint="-4.9989318521683403E-2"/>
        </bottom>
      </border>
    </dxf>
    <dxf>
      <font>
        <b/>
        <i val="0"/>
        <color theme="1"/>
      </font>
      <fill>
        <patternFill>
          <bgColor theme="0" tint="-4.9989318521683403E-2"/>
        </patternFill>
      </fill>
      <border>
        <left style="thin">
          <color theme="0" tint="-4.9989318521683403E-2"/>
        </left>
        <right style="thin">
          <color theme="0" tint="-4.9989318521683403E-2"/>
        </right>
        <top style="thin">
          <color theme="0" tint="-4.9989318521683403E-2"/>
        </top>
        <bottom style="thin">
          <color theme="0" tint="-4.9989318521683403E-2"/>
        </bottom>
      </border>
    </dxf>
    <dxf>
      <font>
        <b/>
        <i val="0"/>
        <color theme="1"/>
      </font>
      <fill>
        <patternFill>
          <bgColor theme="0" tint="-4.9989318521683403E-2"/>
        </patternFill>
      </fill>
      <border>
        <left style="thin">
          <color theme="0" tint="-4.9989318521683403E-2"/>
        </left>
        <right style="thin">
          <color theme="0" tint="-4.9989318521683403E-2"/>
        </right>
        <top style="thin">
          <color theme="0" tint="-4.9989318521683403E-2"/>
        </top>
        <bottom style="thin">
          <color theme="0" tint="-4.9989318521683403E-2"/>
        </bottom>
      </border>
    </dxf>
    <dxf>
      <font>
        <b/>
        <i val="0"/>
        <color theme="1"/>
      </font>
      <fill>
        <patternFill>
          <bgColor theme="0" tint="-4.9989318521683403E-2"/>
        </patternFill>
      </fill>
      <border>
        <left style="thin">
          <color theme="0" tint="-4.9989318521683403E-2"/>
        </left>
        <right style="thin">
          <color theme="0" tint="-4.9989318521683403E-2"/>
        </right>
        <top style="thin">
          <color theme="0" tint="-4.9989318521683403E-2"/>
        </top>
        <bottom style="thin">
          <color theme="0" tint="-4.9989318521683403E-2"/>
        </bottom>
      </border>
    </dxf>
    <dxf>
      <font>
        <b/>
        <i val="0"/>
        <color theme="1"/>
      </font>
      <fill>
        <patternFill>
          <bgColor theme="0" tint="-4.9989318521683403E-2"/>
        </patternFill>
      </fill>
      <border>
        <left style="thin">
          <color theme="0" tint="-4.9989318521683403E-2"/>
        </left>
        <right style="thin">
          <color theme="0" tint="-4.9989318521683403E-2"/>
        </right>
        <top style="thin">
          <color theme="0" tint="-4.9989318521683403E-2"/>
        </top>
        <bottom style="thin">
          <color theme="0" tint="-4.9989318521683403E-2"/>
        </bottom>
      </border>
    </dxf>
    <dxf>
      <font>
        <b/>
        <i val="0"/>
        <color theme="1"/>
      </font>
      <fill>
        <patternFill>
          <bgColor theme="0" tint="-4.9989318521683403E-2"/>
        </patternFill>
      </fill>
      <border>
        <left style="thin">
          <color theme="0" tint="-4.9989318521683403E-2"/>
        </left>
        <right style="thin">
          <color theme="0" tint="-4.9989318521683403E-2"/>
        </right>
        <top style="thin">
          <color theme="0" tint="-4.9989318521683403E-2"/>
        </top>
        <bottom style="thin">
          <color theme="0" tint="-4.9989318521683403E-2"/>
        </bottom>
      </border>
    </dxf>
    <dxf>
      <font>
        <b/>
        <i val="0"/>
        <color theme="1"/>
      </font>
      <fill>
        <patternFill>
          <bgColor theme="0" tint="-4.9989318521683403E-2"/>
        </patternFill>
      </fill>
      <border>
        <left style="thin">
          <color theme="0" tint="-4.9989318521683403E-2"/>
        </left>
        <right style="thin">
          <color theme="0" tint="-4.9989318521683403E-2"/>
        </right>
        <top style="thin">
          <color theme="0" tint="-4.9989318521683403E-2"/>
        </top>
        <bottom style="thin">
          <color theme="0" tint="-4.9989318521683403E-2"/>
        </bottom>
      </border>
    </dxf>
    <dxf>
      <font>
        <b/>
        <i val="0"/>
        <color theme="1"/>
      </font>
      <fill>
        <patternFill>
          <bgColor theme="0" tint="-4.9989318521683403E-2"/>
        </patternFill>
      </fill>
      <border>
        <left style="thin">
          <color theme="0" tint="-4.9989318521683403E-2"/>
        </left>
        <right style="thin">
          <color theme="0" tint="-4.9989318521683403E-2"/>
        </right>
        <top style="thin">
          <color theme="0" tint="-4.9989318521683403E-2"/>
        </top>
        <bottom style="thin">
          <color theme="0" tint="-4.9989318521683403E-2"/>
        </bottom>
      </border>
    </dxf>
    <dxf>
      <font>
        <b/>
        <i val="0"/>
        <color theme="1"/>
      </font>
      <fill>
        <patternFill>
          <bgColor theme="0" tint="-4.9989318521683403E-2"/>
        </patternFill>
      </fill>
      <border>
        <left style="thin">
          <color theme="0" tint="-4.9989318521683403E-2"/>
        </left>
        <right style="thin">
          <color theme="0" tint="-4.9989318521683403E-2"/>
        </right>
        <top style="thin">
          <color theme="0" tint="-4.9989318521683403E-2"/>
        </top>
        <bottom style="thin">
          <color theme="0" tint="-4.9989318521683403E-2"/>
        </bottom>
      </border>
    </dxf>
    <dxf>
      <font>
        <b/>
        <i val="0"/>
        <color theme="1"/>
      </font>
      <fill>
        <patternFill>
          <bgColor theme="0" tint="-4.9989318521683403E-2"/>
        </patternFill>
      </fill>
      <border>
        <left style="thin">
          <color theme="0" tint="-4.9989318521683403E-2"/>
        </left>
        <right style="thin">
          <color theme="0" tint="-4.9989318521683403E-2"/>
        </right>
        <top style="thin">
          <color theme="0" tint="-4.9989318521683403E-2"/>
        </top>
        <bottom style="thin">
          <color theme="0" tint="-4.9989318521683403E-2"/>
        </bottom>
      </border>
    </dxf>
    <dxf>
      <font>
        <b/>
        <i val="0"/>
        <color theme="1"/>
      </font>
      <numFmt numFmtId="164" formatCode=";;"/>
      <fill>
        <patternFill>
          <bgColor theme="0" tint="-4.9989318521683403E-2"/>
        </patternFill>
      </fill>
      <border>
        <left style="thin">
          <color theme="0" tint="-4.9989318521683403E-2"/>
        </left>
        <right style="thin">
          <color theme="0" tint="-4.9989318521683403E-2"/>
        </right>
        <top style="thin">
          <color theme="0" tint="-4.9989318521683403E-2"/>
        </top>
        <bottom style="thin">
          <color theme="0" tint="-4.9989318521683403E-2"/>
        </bottom>
      </border>
    </dxf>
    <dxf>
      <font>
        <b/>
        <i val="0"/>
        <color theme="1"/>
      </font>
      <numFmt numFmtId="164" formatCode=";;"/>
      <fill>
        <patternFill>
          <bgColor theme="0" tint="-4.9989318521683403E-2"/>
        </patternFill>
      </fill>
      <border>
        <left style="thin">
          <color theme="0" tint="-4.9989318521683403E-2"/>
        </left>
        <right style="thin">
          <color theme="0" tint="-4.9989318521683403E-2"/>
        </right>
        <top style="thin">
          <color theme="0" tint="-4.9989318521683403E-2"/>
        </top>
        <bottom style="thin">
          <color theme="0" tint="-4.9989318521683403E-2"/>
        </bottom>
      </border>
    </dxf>
    <dxf>
      <font>
        <b/>
        <i val="0"/>
        <color theme="1"/>
      </font>
      <numFmt numFmtId="164" formatCode=";;"/>
      <fill>
        <patternFill>
          <bgColor theme="0" tint="-4.9989318521683403E-2"/>
        </patternFill>
      </fill>
      <border>
        <left style="thin">
          <color theme="0" tint="-4.9989318521683403E-2"/>
        </left>
        <right style="thin">
          <color theme="0" tint="-4.9989318521683403E-2"/>
        </right>
        <top style="thin">
          <color theme="0" tint="-4.9989318521683403E-2"/>
        </top>
        <bottom style="thin">
          <color theme="0" tint="-4.9989318521683403E-2"/>
        </bottom>
      </border>
    </dxf>
    <dxf>
      <font>
        <b/>
        <i val="0"/>
        <color theme="1"/>
      </font>
      <numFmt numFmtId="164" formatCode=";;"/>
      <fill>
        <patternFill>
          <bgColor theme="0" tint="-4.9989318521683403E-2"/>
        </patternFill>
      </fill>
      <border>
        <left style="thin">
          <color theme="0" tint="-4.9989318521683403E-2"/>
        </left>
        <right style="thin">
          <color theme="0" tint="-4.9989318521683403E-2"/>
        </right>
        <top style="thin">
          <color theme="0" tint="-4.9989318521683403E-2"/>
        </top>
        <bottom style="thin">
          <color theme="0" tint="-4.9989318521683403E-2"/>
        </bottom>
      </border>
    </dxf>
    <dxf>
      <font>
        <b/>
        <i val="0"/>
        <color theme="1"/>
      </font>
      <numFmt numFmtId="164" formatCode=";;"/>
      <fill>
        <patternFill>
          <bgColor theme="0" tint="-4.9989318521683403E-2"/>
        </patternFill>
      </fill>
      <border>
        <left style="thin">
          <color theme="0" tint="-4.9989318521683403E-2"/>
        </left>
        <right style="thin">
          <color theme="0" tint="-4.9989318521683403E-2"/>
        </right>
        <top style="thin">
          <color theme="0" tint="-4.9989318521683403E-2"/>
        </top>
        <bottom style="thin">
          <color theme="0" tint="-4.9989318521683403E-2"/>
        </bottom>
      </border>
    </dxf>
    <dxf>
      <font>
        <b/>
        <i val="0"/>
        <color theme="1"/>
      </font>
      <numFmt numFmtId="164" formatCode=";;"/>
      <fill>
        <patternFill>
          <bgColor theme="0" tint="-4.9989318521683403E-2"/>
        </patternFill>
      </fill>
      <border>
        <left style="thin">
          <color theme="0" tint="-4.9989318521683403E-2"/>
        </left>
        <right style="thin">
          <color theme="0" tint="-4.9989318521683403E-2"/>
        </right>
        <top style="thin">
          <color theme="0" tint="-4.9989318521683403E-2"/>
        </top>
        <bottom style="thin">
          <color theme="0" tint="-4.9989318521683403E-2"/>
        </bottom>
      </border>
    </dxf>
    <dxf>
      <font>
        <b/>
        <i val="0"/>
        <color theme="1"/>
      </font>
      <numFmt numFmtId="164" formatCode=";;"/>
      <fill>
        <patternFill>
          <bgColor theme="0" tint="-4.9989318521683403E-2"/>
        </patternFill>
      </fill>
      <border>
        <left style="thin">
          <color theme="0" tint="-4.9989318521683403E-2"/>
        </left>
        <right style="thin">
          <color theme="0" tint="-4.9989318521683403E-2"/>
        </right>
        <top style="thin">
          <color theme="0" tint="-4.9989318521683403E-2"/>
        </top>
        <bottom style="thin">
          <color theme="0" tint="-4.9989318521683403E-2"/>
        </bottom>
      </border>
    </dxf>
    <dxf>
      <font>
        <b/>
        <i val="0"/>
        <color theme="1"/>
      </font>
      <numFmt numFmtId="164" formatCode=";;"/>
      <fill>
        <patternFill>
          <bgColor theme="0" tint="-4.9989318521683403E-2"/>
        </patternFill>
      </fill>
      <border>
        <left style="thin">
          <color theme="0" tint="-4.9989318521683403E-2"/>
        </left>
        <right style="thin">
          <color theme="0" tint="-4.9989318521683403E-2"/>
        </right>
        <top style="thin">
          <color theme="0" tint="-4.9989318521683403E-2"/>
        </top>
        <bottom style="thin">
          <color theme="0" tint="-4.9989318521683403E-2"/>
        </bottom>
      </border>
    </dxf>
    <dxf>
      <font>
        <b/>
        <i val="0"/>
        <color theme="1"/>
      </font>
      <fill>
        <patternFill>
          <bgColor theme="0" tint="-4.9989318521683403E-2"/>
        </patternFill>
      </fill>
      <border>
        <left style="thin">
          <color theme="0" tint="-4.9989318521683403E-2"/>
        </left>
        <right style="thin">
          <color theme="0" tint="-4.9989318521683403E-2"/>
        </right>
        <top style="thin">
          <color theme="0" tint="-4.9989318521683403E-2"/>
        </top>
        <bottom style="thin">
          <color theme="0" tint="-4.9989318521683403E-2"/>
        </bottom>
      </border>
    </dxf>
    <dxf>
      <font>
        <b/>
        <i val="0"/>
        <color theme="1"/>
      </font>
      <fill>
        <patternFill>
          <bgColor theme="0" tint="-4.9989318521683403E-2"/>
        </patternFill>
      </fill>
      <border>
        <left style="thin">
          <color theme="0" tint="-4.9989318521683403E-2"/>
        </left>
        <right style="thin">
          <color theme="0" tint="-4.9989318521683403E-2"/>
        </right>
        <top style="thin">
          <color theme="0" tint="-4.9989318521683403E-2"/>
        </top>
        <bottom style="thin">
          <color theme="0" tint="-4.9989318521683403E-2"/>
        </bottom>
      </border>
    </dxf>
    <dxf>
      <font>
        <b/>
        <i val="0"/>
        <color theme="1"/>
      </font>
      <fill>
        <patternFill>
          <bgColor theme="0" tint="-4.9989318521683403E-2"/>
        </patternFill>
      </fill>
      <border>
        <left style="thin">
          <color theme="0" tint="-4.9989318521683403E-2"/>
        </left>
        <right style="thin">
          <color theme="0" tint="-4.9989318521683403E-2"/>
        </right>
        <top style="thin">
          <color theme="0" tint="-4.9989318521683403E-2"/>
        </top>
        <bottom style="thin">
          <color theme="0" tint="-4.9989318521683403E-2"/>
        </bottom>
      </border>
    </dxf>
    <dxf>
      <font>
        <b/>
        <i val="0"/>
        <color theme="1"/>
      </font>
      <fill>
        <patternFill>
          <bgColor theme="0" tint="-4.9989318521683403E-2"/>
        </patternFill>
      </fill>
      <border>
        <left style="thin">
          <color theme="0" tint="-4.9989318521683403E-2"/>
        </left>
        <right style="thin">
          <color theme="0" tint="-4.9989318521683403E-2"/>
        </right>
        <top style="thin">
          <color theme="0" tint="-4.9989318521683403E-2"/>
        </top>
        <bottom style="thin">
          <color theme="0" tint="-4.9989318521683403E-2"/>
        </bottom>
      </border>
    </dxf>
    <dxf>
      <font>
        <b/>
        <i val="0"/>
        <color theme="1"/>
      </font>
      <fill>
        <patternFill>
          <bgColor theme="0" tint="-4.9989318521683403E-2"/>
        </patternFill>
      </fill>
      <border>
        <left style="thin">
          <color theme="0" tint="-4.9989318521683403E-2"/>
        </left>
        <right style="thin">
          <color theme="0" tint="-4.9989318521683403E-2"/>
        </right>
        <top style="thin">
          <color theme="0" tint="-4.9989318521683403E-2"/>
        </top>
        <bottom style="thin">
          <color theme="0" tint="-4.9989318521683403E-2"/>
        </bottom>
      </border>
    </dxf>
    <dxf>
      <font>
        <b/>
        <i val="0"/>
        <color theme="1"/>
      </font>
      <fill>
        <patternFill>
          <bgColor theme="0" tint="-4.9989318521683403E-2"/>
        </patternFill>
      </fill>
      <border>
        <left style="thin">
          <color theme="0" tint="-4.9989318521683403E-2"/>
        </left>
        <right style="thin">
          <color theme="0" tint="-4.9989318521683403E-2"/>
        </right>
        <top style="thin">
          <color theme="0" tint="-4.9989318521683403E-2"/>
        </top>
        <bottom style="thin">
          <color theme="0" tint="-4.9989318521683403E-2"/>
        </bottom>
      </border>
    </dxf>
    <dxf>
      <font>
        <b val="0"/>
        <i val="0"/>
        <color theme="1"/>
      </font>
      <fill>
        <patternFill>
          <bgColor theme="0" tint="-4.9989318521683403E-2"/>
        </patternFill>
      </fill>
      <border>
        <left style="thin">
          <color rgb="FFF5821F"/>
        </left>
        <right style="thin">
          <color rgb="FFF5821F"/>
        </right>
        <top style="thin">
          <color rgb="FFF5821F"/>
        </top>
        <bottom style="thin">
          <color rgb="FFF5821F"/>
        </bottom>
      </border>
    </dxf>
    <dxf>
      <font>
        <b val="0"/>
        <i val="0"/>
        <color theme="1"/>
      </font>
      <fill>
        <patternFill>
          <bgColor theme="0" tint="-4.9989318521683403E-2"/>
        </patternFill>
      </fill>
      <border>
        <left style="thin">
          <color rgb="FFF5821F"/>
        </left>
        <right style="thin">
          <color rgb="FFF5821F"/>
        </right>
        <top style="thin">
          <color rgb="FFF5821F"/>
        </top>
        <bottom style="thin">
          <color rgb="FFF5821F"/>
        </bottom>
      </border>
    </dxf>
    <dxf>
      <font>
        <b/>
        <i val="0"/>
        <color theme="1"/>
      </font>
      <numFmt numFmtId="164" formatCode=";;"/>
      <fill>
        <patternFill>
          <bgColor theme="0" tint="-4.9989318521683403E-2"/>
        </patternFill>
      </fill>
      <border>
        <left style="thin">
          <color theme="0" tint="-4.9989318521683403E-2"/>
        </left>
        <right style="thin">
          <color theme="0" tint="-4.9989318521683403E-2"/>
        </right>
        <top style="thin">
          <color theme="0" tint="-4.9989318521683403E-2"/>
        </top>
        <bottom style="thin">
          <color theme="0" tint="-4.9989318521683403E-2"/>
        </bottom>
      </border>
    </dxf>
    <dxf>
      <font>
        <b/>
        <i val="0"/>
        <color theme="1"/>
      </font>
      <numFmt numFmtId="164" formatCode=";;"/>
      <fill>
        <patternFill>
          <bgColor theme="0" tint="-4.9989318521683403E-2"/>
        </patternFill>
      </fill>
      <border>
        <left style="thin">
          <color theme="0" tint="-4.9989318521683403E-2"/>
        </left>
        <right style="thin">
          <color theme="0" tint="-4.9989318521683403E-2"/>
        </right>
        <top style="thin">
          <color theme="0" tint="-4.9989318521683403E-2"/>
        </top>
        <bottom style="thin">
          <color theme="0" tint="-4.9989318521683403E-2"/>
        </bottom>
      </border>
    </dxf>
    <dxf>
      <font>
        <b/>
        <i val="0"/>
        <color theme="1"/>
      </font>
      <numFmt numFmtId="164" formatCode=";;"/>
      <fill>
        <patternFill>
          <bgColor theme="0" tint="-4.9989318521683403E-2"/>
        </patternFill>
      </fill>
      <border>
        <left style="thin">
          <color theme="0" tint="-4.9989318521683403E-2"/>
        </left>
        <right style="thin">
          <color theme="0" tint="-4.9989318521683403E-2"/>
        </right>
        <top style="thin">
          <color theme="0" tint="-4.9989318521683403E-2"/>
        </top>
        <bottom style="thin">
          <color theme="0" tint="-4.9989318521683403E-2"/>
        </bottom>
      </border>
    </dxf>
    <dxf>
      <font>
        <b/>
        <i val="0"/>
        <color theme="1"/>
      </font>
      <numFmt numFmtId="164" formatCode=";;"/>
      <fill>
        <patternFill>
          <bgColor theme="0" tint="-4.9989318521683403E-2"/>
        </patternFill>
      </fill>
      <border>
        <left style="thin">
          <color theme="0" tint="-4.9989318521683403E-2"/>
        </left>
        <right style="thin">
          <color theme="0" tint="-4.9989318521683403E-2"/>
        </right>
        <top style="thin">
          <color theme="0" tint="-4.9989318521683403E-2"/>
        </top>
        <bottom style="thin">
          <color theme="0" tint="-4.9989318521683403E-2"/>
        </bottom>
      </border>
    </dxf>
    <dxf>
      <font>
        <b/>
        <i val="0"/>
        <color theme="1"/>
      </font>
      <numFmt numFmtId="164" formatCode=";;"/>
      <fill>
        <patternFill>
          <bgColor theme="0" tint="-4.9989318521683403E-2"/>
        </patternFill>
      </fill>
      <border>
        <left style="thin">
          <color theme="0" tint="-4.9989318521683403E-2"/>
        </left>
        <right style="thin">
          <color theme="0" tint="-4.9989318521683403E-2"/>
        </right>
        <top style="thin">
          <color theme="0" tint="-4.9989318521683403E-2"/>
        </top>
        <bottom style="thin">
          <color theme="0" tint="-4.9989318521683403E-2"/>
        </bottom>
      </border>
    </dxf>
    <dxf>
      <font>
        <b/>
        <i val="0"/>
        <color theme="1"/>
      </font>
      <numFmt numFmtId="164" formatCode=";;"/>
      <fill>
        <patternFill>
          <bgColor theme="0" tint="-4.9989318521683403E-2"/>
        </patternFill>
      </fill>
      <border>
        <left style="thin">
          <color theme="0" tint="-4.9989318521683403E-2"/>
        </left>
        <right style="thin">
          <color theme="0" tint="-4.9989318521683403E-2"/>
        </right>
        <top style="thin">
          <color theme="0" tint="-4.9989318521683403E-2"/>
        </top>
        <bottom style="thin">
          <color theme="0" tint="-4.9989318521683403E-2"/>
        </bottom>
      </border>
    </dxf>
    <dxf>
      <font>
        <b/>
        <i val="0"/>
        <color theme="1"/>
      </font>
      <numFmt numFmtId="164" formatCode=";;"/>
      <fill>
        <patternFill>
          <bgColor theme="0" tint="-4.9989318521683403E-2"/>
        </patternFill>
      </fill>
      <border>
        <left style="thin">
          <color theme="0" tint="-4.9989318521683403E-2"/>
        </left>
        <right style="thin">
          <color theme="0" tint="-4.9989318521683403E-2"/>
        </right>
        <top style="thin">
          <color theme="0" tint="-4.9989318521683403E-2"/>
        </top>
        <bottom style="thin">
          <color theme="0" tint="-4.9989318521683403E-2"/>
        </bottom>
      </border>
    </dxf>
    <dxf>
      <font>
        <b/>
        <i val="0"/>
        <color theme="1"/>
      </font>
      <numFmt numFmtId="164" formatCode=";;"/>
      <fill>
        <patternFill>
          <bgColor theme="0" tint="-4.9989318521683403E-2"/>
        </patternFill>
      </fill>
      <border>
        <left style="thin">
          <color theme="0" tint="-4.9989318521683403E-2"/>
        </left>
        <right style="thin">
          <color theme="0" tint="-4.9989318521683403E-2"/>
        </right>
        <top style="thin">
          <color theme="0" tint="-4.9989318521683403E-2"/>
        </top>
        <bottom style="thin">
          <color theme="0" tint="-4.9989318521683403E-2"/>
        </bottom>
      </border>
    </dxf>
    <dxf>
      <font>
        <b/>
        <i val="0"/>
        <color theme="1"/>
      </font>
      <fill>
        <patternFill>
          <bgColor theme="0" tint="-4.9989318521683403E-2"/>
        </patternFill>
      </fill>
      <border>
        <left style="thin">
          <color theme="0" tint="-4.9989318521683403E-2"/>
        </left>
        <right style="thin">
          <color theme="0" tint="-4.9989318521683403E-2"/>
        </right>
        <top style="thin">
          <color theme="0" tint="-4.9989318521683403E-2"/>
        </top>
        <bottom style="thin">
          <color theme="0" tint="-4.9989318521683403E-2"/>
        </bottom>
      </border>
    </dxf>
    <dxf>
      <font>
        <b/>
        <i val="0"/>
        <color theme="1"/>
      </font>
      <fill>
        <patternFill>
          <bgColor theme="0" tint="-4.9989318521683403E-2"/>
        </patternFill>
      </fill>
      <border>
        <left style="thin">
          <color theme="0" tint="-4.9989318521683403E-2"/>
        </left>
        <right style="thin">
          <color theme="0" tint="-4.9989318521683403E-2"/>
        </right>
        <top style="thin">
          <color theme="0" tint="-4.9989318521683403E-2"/>
        </top>
        <bottom style="thin">
          <color theme="0" tint="-4.9989318521683403E-2"/>
        </bottom>
      </border>
    </dxf>
    <dxf>
      <font>
        <b/>
        <i val="0"/>
        <color theme="1"/>
      </font>
      <fill>
        <patternFill>
          <bgColor theme="0" tint="-4.9989318521683403E-2"/>
        </patternFill>
      </fill>
      <border>
        <left style="thin">
          <color theme="0" tint="-4.9989318521683403E-2"/>
        </left>
        <right style="thin">
          <color theme="0" tint="-4.9989318521683403E-2"/>
        </right>
        <top style="thin">
          <color theme="0" tint="-4.9989318521683403E-2"/>
        </top>
        <bottom style="thin">
          <color theme="0" tint="-4.9989318521683403E-2"/>
        </bottom>
      </border>
    </dxf>
    <dxf>
      <font>
        <b/>
        <i val="0"/>
        <color theme="1"/>
      </font>
      <fill>
        <patternFill>
          <bgColor theme="0" tint="-4.9989318521683403E-2"/>
        </patternFill>
      </fill>
      <border>
        <left style="thin">
          <color theme="0" tint="-4.9989318521683403E-2"/>
        </left>
        <right style="thin">
          <color theme="0" tint="-4.9989318521683403E-2"/>
        </right>
        <top style="thin">
          <color theme="0" tint="-4.9989318521683403E-2"/>
        </top>
        <bottom style="thin">
          <color theme="0" tint="-4.9989318521683403E-2"/>
        </bottom>
      </border>
    </dxf>
    <dxf>
      <font>
        <b/>
        <i val="0"/>
        <color theme="1"/>
      </font>
      <fill>
        <patternFill>
          <bgColor theme="0" tint="-4.9989318521683403E-2"/>
        </patternFill>
      </fill>
      <border>
        <left style="thin">
          <color theme="0" tint="-4.9989318521683403E-2"/>
        </left>
        <right style="thin">
          <color theme="0" tint="-4.9989318521683403E-2"/>
        </right>
        <top style="thin">
          <color theme="0" tint="-4.9989318521683403E-2"/>
        </top>
        <bottom style="thin">
          <color theme="0" tint="-4.9989318521683403E-2"/>
        </bottom>
      </border>
    </dxf>
    <dxf>
      <font>
        <b/>
        <i val="0"/>
        <color theme="1"/>
      </font>
      <fill>
        <patternFill>
          <bgColor theme="0" tint="-4.9989318521683403E-2"/>
        </patternFill>
      </fill>
      <border>
        <left style="thin">
          <color theme="0" tint="-4.9989318521683403E-2"/>
        </left>
        <right style="thin">
          <color theme="0" tint="-4.9989318521683403E-2"/>
        </right>
        <top style="thin">
          <color theme="0" tint="-4.9989318521683403E-2"/>
        </top>
        <bottom style="thin">
          <color theme="0" tint="-4.9989318521683403E-2"/>
        </bottom>
      </border>
    </dxf>
    <dxf>
      <font>
        <b/>
        <i val="0"/>
        <color theme="1"/>
      </font>
      <numFmt numFmtId="166" formatCode="0.0"/>
      <fill>
        <patternFill>
          <bgColor rgb="FF51B848"/>
        </patternFill>
      </fill>
      <border>
        <left style="thin">
          <color rgb="FF51B848"/>
        </left>
        <right style="thin">
          <color rgb="FF51B848"/>
        </right>
        <top style="thin">
          <color rgb="FF51B848"/>
        </top>
        <bottom style="thin">
          <color rgb="FF51B848"/>
        </bottom>
        <vertical/>
        <horizontal/>
      </border>
    </dxf>
    <dxf>
      <font>
        <b/>
        <i val="0"/>
        <color theme="0"/>
      </font>
      <numFmt numFmtId="166" formatCode="0.0"/>
      <fill>
        <patternFill patternType="solid">
          <fgColor indexed="64"/>
          <bgColor rgb="FFED1C24"/>
        </patternFill>
      </fill>
      <border>
        <left style="thin">
          <color rgb="FFED1C24"/>
        </left>
        <right style="thin">
          <color rgb="FFED1C24"/>
        </right>
        <top style="thin">
          <color rgb="FFED1C24"/>
        </top>
        <bottom style="thin">
          <color rgb="FFED1C24"/>
        </bottom>
        <vertical/>
        <horizontal/>
      </border>
    </dxf>
    <dxf>
      <font>
        <b/>
        <i val="0"/>
        <color theme="0"/>
      </font>
      <numFmt numFmtId="166" formatCode="0.0"/>
      <fill>
        <patternFill patternType="solid">
          <fgColor indexed="64"/>
          <bgColor rgb="FFED1C24"/>
        </patternFill>
      </fill>
      <border>
        <left style="thin">
          <color rgb="FFED1C24"/>
        </left>
        <right style="thin">
          <color rgb="FFED1C24"/>
        </right>
        <top style="thin">
          <color rgb="FFED1C24"/>
        </top>
        <bottom style="thin">
          <color rgb="FFED1C24"/>
        </bottom>
        <vertical/>
        <horizontal/>
      </border>
    </dxf>
    <dxf>
      <font>
        <b/>
        <i val="0"/>
        <color theme="1"/>
      </font>
      <numFmt numFmtId="166" formatCode="0.0"/>
      <fill>
        <patternFill>
          <bgColor rgb="FF51B848"/>
        </patternFill>
      </fill>
      <border>
        <left style="thin">
          <color rgb="FF51B848"/>
        </left>
        <right style="thin">
          <color rgb="FF51B848"/>
        </right>
        <top style="thin">
          <color rgb="FF51B848"/>
        </top>
        <bottom style="thin">
          <color rgb="FF51B848"/>
        </bottom>
        <vertical/>
        <horizontal/>
      </border>
    </dxf>
    <dxf>
      <font>
        <b/>
        <i val="0"/>
        <color theme="1"/>
      </font>
      <numFmt numFmtId="166" formatCode="0.0"/>
      <fill>
        <patternFill>
          <bgColor rgb="FF51B848"/>
        </patternFill>
      </fill>
      <border>
        <left style="thin">
          <color rgb="FF51B848"/>
        </left>
        <right style="thin">
          <color rgb="FF51B848"/>
        </right>
        <top style="thin">
          <color rgb="FF51B848"/>
        </top>
        <bottom style="thin">
          <color rgb="FF51B848"/>
        </bottom>
        <vertical/>
        <horizontal/>
      </border>
    </dxf>
    <dxf>
      <font>
        <b/>
        <i val="0"/>
        <color theme="0"/>
      </font>
      <numFmt numFmtId="166" formatCode="0.0"/>
      <fill>
        <patternFill patternType="solid">
          <fgColor indexed="64"/>
          <bgColor rgb="FFED1C24"/>
        </patternFill>
      </fill>
      <border>
        <left style="thin">
          <color rgb="FFED1C24"/>
        </left>
        <right style="thin">
          <color rgb="FFED1C24"/>
        </right>
        <top style="thin">
          <color rgb="FFED1C24"/>
        </top>
        <bottom style="thin">
          <color rgb="FFED1C24"/>
        </bottom>
        <vertical/>
        <horizontal/>
      </border>
    </dxf>
    <dxf>
      <font>
        <b/>
        <i val="0"/>
        <color theme="0"/>
      </font>
      <numFmt numFmtId="166" formatCode="0.0"/>
      <fill>
        <patternFill patternType="solid">
          <fgColor indexed="64"/>
          <bgColor rgb="FFED1C24"/>
        </patternFill>
      </fill>
      <border>
        <left style="thin">
          <color rgb="FFED1C24"/>
        </left>
        <right style="thin">
          <color rgb="FFED1C24"/>
        </right>
        <top style="thin">
          <color rgb="FFED1C24"/>
        </top>
        <bottom style="thin">
          <color rgb="FFED1C24"/>
        </bottom>
        <vertical/>
        <horizontal/>
      </border>
    </dxf>
    <dxf>
      <font>
        <b/>
        <i val="0"/>
        <color theme="1"/>
      </font>
      <numFmt numFmtId="166" formatCode="0.0"/>
      <fill>
        <patternFill>
          <bgColor rgb="FF51B848"/>
        </patternFill>
      </fill>
      <border>
        <left style="thin">
          <color rgb="FF51B848"/>
        </left>
        <right style="thin">
          <color rgb="FF51B848"/>
        </right>
        <top style="thin">
          <color rgb="FF51B848"/>
        </top>
        <bottom style="thin">
          <color rgb="FF51B848"/>
        </bottom>
        <vertical/>
        <horizontal/>
      </border>
    </dxf>
    <dxf>
      <font>
        <b/>
        <i val="0"/>
        <color theme="1"/>
      </font>
      <numFmt numFmtId="166" formatCode="0.0"/>
      <fill>
        <patternFill>
          <bgColor rgb="FF51B848"/>
        </patternFill>
      </fill>
      <border>
        <left style="thin">
          <color rgb="FF51B848"/>
        </left>
        <right style="thin">
          <color rgb="FF51B848"/>
        </right>
        <top style="thin">
          <color rgb="FF51B848"/>
        </top>
        <bottom style="thin">
          <color rgb="FF51B848"/>
        </bottom>
        <vertical/>
        <horizontal/>
      </border>
    </dxf>
    <dxf>
      <font>
        <b/>
        <i val="0"/>
        <color theme="0"/>
      </font>
      <numFmt numFmtId="166" formatCode="0.0"/>
      <fill>
        <patternFill patternType="solid">
          <fgColor indexed="64"/>
          <bgColor rgb="FFED1C24"/>
        </patternFill>
      </fill>
      <border>
        <left style="thin">
          <color rgb="FFED1C24"/>
        </left>
        <right style="thin">
          <color rgb="FFED1C24"/>
        </right>
        <top style="thin">
          <color rgb="FFED1C24"/>
        </top>
        <bottom style="thin">
          <color rgb="FFED1C24"/>
        </bottom>
        <vertical/>
        <horizontal/>
      </border>
    </dxf>
    <dxf>
      <font>
        <b/>
        <i val="0"/>
        <color theme="1"/>
      </font>
      <numFmt numFmtId="166" formatCode="0.0"/>
      <fill>
        <patternFill>
          <bgColor rgb="FF51B848"/>
        </patternFill>
      </fill>
      <border>
        <left style="thin">
          <color rgb="FF51B848"/>
        </left>
        <right style="thin">
          <color rgb="FF51B848"/>
        </right>
        <top style="thin">
          <color rgb="FF51B848"/>
        </top>
        <bottom style="thin">
          <color rgb="FF51B848"/>
        </bottom>
        <vertical/>
        <horizontal/>
      </border>
    </dxf>
    <dxf>
      <font>
        <b/>
        <i val="0"/>
        <color theme="0"/>
      </font>
      <numFmt numFmtId="166" formatCode="0.0"/>
      <fill>
        <patternFill patternType="solid">
          <fgColor indexed="64"/>
          <bgColor rgb="FFED1C24"/>
        </patternFill>
      </fill>
      <border>
        <left style="thin">
          <color rgb="FFED1C24"/>
        </left>
        <right style="thin">
          <color rgb="FFED1C24"/>
        </right>
        <top style="thin">
          <color rgb="FFED1C24"/>
        </top>
        <bottom style="thin">
          <color rgb="FFED1C24"/>
        </bottom>
        <vertical/>
        <horizontal/>
      </border>
    </dxf>
    <dxf>
      <font>
        <b/>
        <i val="0"/>
        <color theme="0"/>
      </font>
      <numFmt numFmtId="166" formatCode="0.0"/>
      <fill>
        <patternFill patternType="solid">
          <fgColor indexed="64"/>
          <bgColor rgb="FFED1C24"/>
        </patternFill>
      </fill>
      <border>
        <left style="thin">
          <color rgb="FFED1C24"/>
        </left>
        <right style="thin">
          <color rgb="FFED1C24"/>
        </right>
        <top style="thin">
          <color rgb="FFED1C24"/>
        </top>
        <bottom style="thin">
          <color rgb="FFED1C24"/>
        </bottom>
        <vertical/>
        <horizontal/>
      </border>
    </dxf>
    <dxf>
      <font>
        <b/>
        <i val="0"/>
        <color theme="1"/>
      </font>
      <numFmt numFmtId="166" formatCode="0.0"/>
      <fill>
        <patternFill>
          <bgColor rgb="FF51B848"/>
        </patternFill>
      </fill>
      <border>
        <left style="thin">
          <color rgb="FF51B848"/>
        </left>
        <right style="thin">
          <color rgb="FF51B848"/>
        </right>
        <top style="thin">
          <color rgb="FF51B848"/>
        </top>
        <bottom style="thin">
          <color rgb="FF51B848"/>
        </bottom>
        <vertical/>
        <horizontal/>
      </border>
    </dxf>
    <dxf>
      <font>
        <b/>
        <i val="0"/>
        <color theme="1"/>
      </font>
      <numFmt numFmtId="164" formatCode=";;"/>
      <fill>
        <patternFill>
          <bgColor theme="0" tint="-4.9989318521683403E-2"/>
        </patternFill>
      </fill>
      <border>
        <left style="thin">
          <color theme="0" tint="-4.9989318521683403E-2"/>
        </left>
        <right style="thin">
          <color theme="0" tint="-4.9989318521683403E-2"/>
        </right>
        <top style="thin">
          <color theme="0" tint="-4.9989318521683403E-2"/>
        </top>
        <bottom style="thin">
          <color theme="0" tint="-4.9989318521683403E-2"/>
        </bottom>
      </border>
    </dxf>
    <dxf>
      <font>
        <b/>
        <i val="0"/>
        <color theme="1"/>
      </font>
      <numFmt numFmtId="164" formatCode=";;"/>
      <fill>
        <patternFill>
          <bgColor theme="0" tint="-4.9989318521683403E-2"/>
        </patternFill>
      </fill>
      <border>
        <left style="thin">
          <color theme="0" tint="-4.9989318521683403E-2"/>
        </left>
        <right style="thin">
          <color theme="0" tint="-4.9989318521683403E-2"/>
        </right>
        <top style="thin">
          <color theme="0" tint="-4.9989318521683403E-2"/>
        </top>
        <bottom style="thin">
          <color theme="0" tint="-4.9989318521683403E-2"/>
        </bottom>
      </border>
    </dxf>
    <dxf>
      <font>
        <b/>
        <i val="0"/>
        <color theme="1"/>
      </font>
      <numFmt numFmtId="164" formatCode=";;"/>
      <fill>
        <patternFill>
          <bgColor theme="0" tint="-4.9989318521683403E-2"/>
        </patternFill>
      </fill>
      <border>
        <left style="thin">
          <color theme="0" tint="-4.9989318521683403E-2"/>
        </left>
        <right style="thin">
          <color theme="0" tint="-4.9989318521683403E-2"/>
        </right>
        <top style="thin">
          <color theme="0" tint="-4.9989318521683403E-2"/>
        </top>
        <bottom style="thin">
          <color theme="0" tint="-4.9989318521683403E-2"/>
        </bottom>
      </border>
    </dxf>
    <dxf>
      <font>
        <b/>
        <i val="0"/>
        <color theme="1"/>
      </font>
      <numFmt numFmtId="164" formatCode=";;"/>
      <fill>
        <patternFill>
          <bgColor theme="0" tint="-4.9989318521683403E-2"/>
        </patternFill>
      </fill>
      <border>
        <left style="thin">
          <color theme="0" tint="-4.9989318521683403E-2"/>
        </left>
        <right style="thin">
          <color theme="0" tint="-4.9989318521683403E-2"/>
        </right>
        <top style="thin">
          <color theme="0" tint="-4.9989318521683403E-2"/>
        </top>
        <bottom style="thin">
          <color theme="0" tint="-4.9989318521683403E-2"/>
        </bottom>
      </border>
    </dxf>
    <dxf>
      <font>
        <b/>
        <i val="0"/>
        <color theme="1"/>
      </font>
      <numFmt numFmtId="164" formatCode=";;"/>
      <fill>
        <patternFill>
          <bgColor theme="0" tint="-4.9989318521683403E-2"/>
        </patternFill>
      </fill>
      <border>
        <left style="thin">
          <color theme="0" tint="-4.9989318521683403E-2"/>
        </left>
        <right style="thin">
          <color theme="0" tint="-4.9989318521683403E-2"/>
        </right>
        <top style="thin">
          <color theme="0" tint="-4.9989318521683403E-2"/>
        </top>
        <bottom style="thin">
          <color theme="0" tint="-4.9989318521683403E-2"/>
        </bottom>
      </border>
    </dxf>
    <dxf>
      <font>
        <b/>
        <i val="0"/>
        <color theme="1"/>
      </font>
      <numFmt numFmtId="164" formatCode=";;"/>
      <fill>
        <patternFill>
          <bgColor theme="0" tint="-4.9989318521683403E-2"/>
        </patternFill>
      </fill>
      <border>
        <left style="thin">
          <color theme="0" tint="-4.9989318521683403E-2"/>
        </left>
        <right style="thin">
          <color theme="0" tint="-4.9989318521683403E-2"/>
        </right>
        <top style="thin">
          <color theme="0" tint="-4.9989318521683403E-2"/>
        </top>
        <bottom style="thin">
          <color theme="0" tint="-4.9989318521683403E-2"/>
        </bottom>
      </border>
    </dxf>
    <dxf>
      <font>
        <b/>
        <i val="0"/>
        <color theme="1"/>
      </font>
      <numFmt numFmtId="164" formatCode=";;"/>
      <fill>
        <patternFill>
          <bgColor theme="0" tint="-4.9989318521683403E-2"/>
        </patternFill>
      </fill>
      <border>
        <left style="thin">
          <color theme="0" tint="-4.9989318521683403E-2"/>
        </left>
        <right style="thin">
          <color theme="0" tint="-4.9989318521683403E-2"/>
        </right>
        <top style="thin">
          <color theme="0" tint="-4.9989318521683403E-2"/>
        </top>
        <bottom style="thin">
          <color theme="0" tint="-4.9989318521683403E-2"/>
        </bottom>
      </border>
    </dxf>
    <dxf>
      <font>
        <b/>
        <i val="0"/>
        <color theme="1"/>
      </font>
      <fill>
        <patternFill>
          <bgColor theme="0" tint="-4.9989318521683403E-2"/>
        </patternFill>
      </fill>
      <border>
        <left style="thin">
          <color theme="0" tint="-4.9989318521683403E-2"/>
        </left>
        <right style="thin">
          <color theme="0" tint="-4.9989318521683403E-2"/>
        </right>
        <top style="thin">
          <color theme="0" tint="-4.9989318521683403E-2"/>
        </top>
        <bottom style="thin">
          <color theme="0" tint="-4.9989318521683403E-2"/>
        </bottom>
      </border>
    </dxf>
    <dxf>
      <font>
        <b/>
        <i val="0"/>
        <color theme="1"/>
      </font>
      <fill>
        <patternFill>
          <bgColor theme="0" tint="-4.9989318521683403E-2"/>
        </patternFill>
      </fill>
      <border>
        <left style="thin">
          <color theme="0" tint="-4.9989318521683403E-2"/>
        </left>
        <right style="thin">
          <color theme="0" tint="-4.9989318521683403E-2"/>
        </right>
        <top style="thin">
          <color theme="0" tint="-4.9989318521683403E-2"/>
        </top>
        <bottom style="thin">
          <color theme="0" tint="-4.9989318521683403E-2"/>
        </bottom>
      </border>
    </dxf>
    <dxf>
      <font>
        <b/>
        <i val="0"/>
        <color theme="1"/>
      </font>
      <fill>
        <patternFill>
          <bgColor theme="0" tint="-4.9989318521683403E-2"/>
        </patternFill>
      </fill>
      <border>
        <left style="thin">
          <color theme="0" tint="-4.9989318521683403E-2"/>
        </left>
        <right style="thin">
          <color theme="0" tint="-4.9989318521683403E-2"/>
        </right>
        <top style="thin">
          <color theme="0" tint="-4.9989318521683403E-2"/>
        </top>
        <bottom style="thin">
          <color theme="0" tint="-4.9989318521683403E-2"/>
        </bottom>
      </border>
    </dxf>
    <dxf>
      <font>
        <b/>
        <i val="0"/>
        <color theme="1"/>
      </font>
      <fill>
        <patternFill>
          <bgColor theme="0" tint="-4.9989318521683403E-2"/>
        </patternFill>
      </fill>
      <border>
        <left style="thin">
          <color theme="0" tint="-4.9989318521683403E-2"/>
        </left>
        <right style="thin">
          <color theme="0" tint="-4.9989318521683403E-2"/>
        </right>
        <top style="thin">
          <color theme="0" tint="-4.9989318521683403E-2"/>
        </top>
        <bottom style="thin">
          <color theme="0" tint="-4.9989318521683403E-2"/>
        </bottom>
      </border>
    </dxf>
    <dxf>
      <font>
        <b/>
        <i val="0"/>
        <color theme="1"/>
      </font>
      <fill>
        <patternFill>
          <bgColor theme="0" tint="-4.9989318521683403E-2"/>
        </patternFill>
      </fill>
      <border>
        <left style="thin">
          <color theme="0" tint="-4.9989318521683403E-2"/>
        </left>
        <right style="thin">
          <color theme="0" tint="-4.9989318521683403E-2"/>
        </right>
        <top style="thin">
          <color theme="0" tint="-4.9989318521683403E-2"/>
        </top>
        <bottom style="thin">
          <color theme="0" tint="-4.9989318521683403E-2"/>
        </bottom>
      </border>
    </dxf>
    <dxf>
      <font>
        <b/>
        <i val="0"/>
        <color theme="1"/>
      </font>
      <fill>
        <patternFill>
          <bgColor theme="0" tint="-4.9989318521683403E-2"/>
        </patternFill>
      </fill>
      <border>
        <left style="thin">
          <color theme="0" tint="-4.9989318521683403E-2"/>
        </left>
        <right style="thin">
          <color theme="0" tint="-4.9989318521683403E-2"/>
        </right>
        <top style="thin">
          <color theme="0" tint="-4.9989318521683403E-2"/>
        </top>
        <bottom style="thin">
          <color theme="0" tint="-4.9989318521683403E-2"/>
        </bottom>
      </border>
    </dxf>
    <dxf>
      <font>
        <color theme="1"/>
      </font>
      <numFmt numFmtId="166" formatCode="0.0"/>
      <fill>
        <patternFill patternType="solid">
          <fgColor theme="0"/>
          <bgColor theme="0"/>
        </patternFill>
      </fill>
      <border>
        <left style="thin">
          <color rgb="FFF5821F"/>
        </left>
        <right style="thin">
          <color rgb="FFF5821F"/>
        </right>
        <top style="thin">
          <color rgb="FFF5821F"/>
        </top>
        <bottom style="thin">
          <color rgb="FFF5821F"/>
        </bottom>
        <vertical/>
        <horizontal/>
      </border>
    </dxf>
    <dxf>
      <font>
        <color theme="1"/>
      </font>
      <numFmt numFmtId="166" formatCode="0.0"/>
      <fill>
        <patternFill patternType="solid">
          <fgColor theme="0"/>
          <bgColor theme="0"/>
        </patternFill>
      </fill>
      <border>
        <left style="thin">
          <color rgb="FFF5821F"/>
        </left>
        <right style="thin">
          <color rgb="FFF5821F"/>
        </right>
        <top style="thin">
          <color rgb="FFF5821F"/>
        </top>
        <bottom style="thin">
          <color rgb="FFF5821F"/>
        </bottom>
        <vertical/>
        <horizontal/>
      </border>
    </dxf>
    <dxf>
      <font>
        <color theme="1"/>
      </font>
      <numFmt numFmtId="166" formatCode="0.0"/>
      <fill>
        <patternFill patternType="solid">
          <fgColor theme="0"/>
          <bgColor theme="0"/>
        </patternFill>
      </fill>
      <border>
        <left style="thin">
          <color rgb="FFF5821F"/>
        </left>
        <right style="thin">
          <color rgb="FFF5821F"/>
        </right>
        <top style="thin">
          <color rgb="FFF5821F"/>
        </top>
        <bottom style="thin">
          <color rgb="FFF5821F"/>
        </bottom>
        <vertical/>
        <horizontal/>
      </border>
    </dxf>
    <dxf>
      <font>
        <color theme="1"/>
      </font>
      <numFmt numFmtId="166" formatCode="0.0"/>
      <fill>
        <patternFill patternType="solid">
          <fgColor theme="0"/>
          <bgColor theme="0"/>
        </patternFill>
      </fill>
      <border>
        <left style="thin">
          <color rgb="FFF5821F"/>
        </left>
        <right style="thin">
          <color rgb="FFF5821F"/>
        </right>
        <top style="thin">
          <color rgb="FFF5821F"/>
        </top>
        <bottom style="thin">
          <color rgb="FFF5821F"/>
        </bottom>
        <vertical/>
        <horizontal/>
      </border>
    </dxf>
    <dxf>
      <font>
        <color theme="1"/>
      </font>
      <numFmt numFmtId="166" formatCode="0.0"/>
      <fill>
        <patternFill patternType="solid">
          <fgColor theme="0"/>
          <bgColor theme="0"/>
        </patternFill>
      </fill>
      <border>
        <left style="thin">
          <color rgb="FFF5821F"/>
        </left>
        <right style="thin">
          <color rgb="FFF5821F"/>
        </right>
        <top style="thin">
          <color rgb="FFF5821F"/>
        </top>
        <bottom style="thin">
          <color rgb="FFF5821F"/>
        </bottom>
        <vertical/>
        <horizontal/>
      </border>
    </dxf>
    <dxf>
      <font>
        <color theme="1"/>
      </font>
      <numFmt numFmtId="166" formatCode="0.0"/>
      <fill>
        <patternFill patternType="solid">
          <fgColor theme="0"/>
          <bgColor theme="0"/>
        </patternFill>
      </fill>
      <border>
        <left style="thin">
          <color rgb="FFF5821F"/>
        </left>
        <right style="thin">
          <color rgb="FFF5821F"/>
        </right>
        <top style="thin">
          <color rgb="FFF5821F"/>
        </top>
        <bottom style="thin">
          <color rgb="FFF5821F"/>
        </bottom>
        <vertical/>
        <horizontal/>
      </border>
    </dxf>
    <dxf>
      <font>
        <b/>
        <i val="0"/>
        <color theme="1"/>
      </font>
      <numFmt numFmtId="164" formatCode=";;"/>
      <fill>
        <patternFill>
          <bgColor theme="0" tint="-4.9989318521683403E-2"/>
        </patternFill>
      </fill>
      <border>
        <left style="thin">
          <color theme="0" tint="-4.9989318521683403E-2"/>
        </left>
        <right style="thin">
          <color theme="0" tint="-4.9989318521683403E-2"/>
        </right>
        <top style="thin">
          <color theme="0" tint="-4.9989318521683403E-2"/>
        </top>
        <bottom style="thin">
          <color theme="0" tint="-4.9989318521683403E-2"/>
        </bottom>
      </border>
    </dxf>
    <dxf>
      <font>
        <b/>
        <i val="0"/>
        <color theme="1"/>
      </font>
      <numFmt numFmtId="164" formatCode=";;"/>
      <fill>
        <patternFill>
          <bgColor theme="0" tint="-4.9989318521683403E-2"/>
        </patternFill>
      </fill>
      <border>
        <left style="thin">
          <color theme="0" tint="-4.9989318521683403E-2"/>
        </left>
        <right style="thin">
          <color theme="0" tint="-4.9989318521683403E-2"/>
        </right>
        <top style="thin">
          <color theme="0" tint="-4.9989318521683403E-2"/>
        </top>
        <bottom style="thin">
          <color theme="0" tint="-4.9989318521683403E-2"/>
        </bottom>
      </border>
    </dxf>
    <dxf>
      <font>
        <b/>
        <i val="0"/>
        <color theme="0"/>
      </font>
      <fill>
        <patternFill>
          <bgColor rgb="FFED1C24"/>
        </patternFill>
      </fill>
      <border>
        <left style="thin">
          <color rgb="FFED1C24"/>
        </left>
        <right style="thin">
          <color rgb="FFED1C24"/>
        </right>
        <top style="thin">
          <color rgb="FFED1C24"/>
        </top>
        <bottom style="thin">
          <color rgb="FFED1C24"/>
        </bottom>
      </border>
    </dxf>
    <dxf>
      <font>
        <b/>
        <i val="0"/>
        <color theme="1"/>
      </font>
      <numFmt numFmtId="164" formatCode=";;"/>
      <fill>
        <patternFill>
          <bgColor theme="0" tint="-4.9989318521683403E-2"/>
        </patternFill>
      </fill>
      <border>
        <left style="thin">
          <color theme="0" tint="-4.9989318521683403E-2"/>
        </left>
        <right style="thin">
          <color theme="0" tint="-4.9989318521683403E-2"/>
        </right>
        <top style="thin">
          <color theme="0" tint="-4.9989318521683403E-2"/>
        </top>
        <bottom style="thin">
          <color theme="0" tint="-4.9989318521683403E-2"/>
        </bottom>
      </border>
    </dxf>
    <dxf>
      <font>
        <b/>
        <i val="0"/>
        <color theme="1"/>
      </font>
      <numFmt numFmtId="164" formatCode=";;"/>
      <fill>
        <patternFill>
          <bgColor theme="0" tint="-4.9989318521683403E-2"/>
        </patternFill>
      </fill>
      <border>
        <left style="thin">
          <color theme="0" tint="-4.9989318521683403E-2"/>
        </left>
        <right style="thin">
          <color theme="0" tint="-4.9989318521683403E-2"/>
        </right>
        <top style="thin">
          <color theme="0" tint="-4.9989318521683403E-2"/>
        </top>
        <bottom style="thin">
          <color theme="0" tint="-4.9989318521683403E-2"/>
        </bottom>
      </border>
    </dxf>
    <dxf>
      <font>
        <b/>
        <i val="0"/>
        <color theme="0"/>
      </font>
      <fill>
        <patternFill>
          <bgColor rgb="FFED1C24"/>
        </patternFill>
      </fill>
      <border>
        <left style="thin">
          <color rgb="FFED1C24"/>
        </left>
        <right style="thin">
          <color rgb="FFED1C24"/>
        </right>
        <top style="thin">
          <color rgb="FFED1C24"/>
        </top>
        <bottom style="thin">
          <color rgb="FFED1C24"/>
        </bottom>
      </border>
    </dxf>
    <dxf>
      <font>
        <b/>
        <i val="0"/>
        <color theme="0"/>
      </font>
      <fill>
        <patternFill>
          <bgColor rgb="FFED1C24"/>
        </patternFill>
      </fill>
      <border>
        <left style="thin">
          <color rgb="FFED1C24"/>
        </left>
        <right style="thin">
          <color rgb="FFED1C24"/>
        </right>
        <top style="thin">
          <color rgb="FFED1C24"/>
        </top>
        <bottom style="thin">
          <color rgb="FFED1C24"/>
        </bottom>
      </border>
    </dxf>
    <dxf>
      <font>
        <b/>
        <i val="0"/>
        <color theme="1"/>
      </font>
      <numFmt numFmtId="164" formatCode=";;"/>
      <fill>
        <patternFill>
          <bgColor theme="0" tint="-4.9989318521683403E-2"/>
        </patternFill>
      </fill>
      <border>
        <left style="thin">
          <color theme="0" tint="-4.9989318521683403E-2"/>
        </left>
        <right style="thin">
          <color theme="0" tint="-4.9989318521683403E-2"/>
        </right>
        <top style="thin">
          <color theme="0" tint="-4.9989318521683403E-2"/>
        </top>
        <bottom style="thin">
          <color theme="0" tint="-4.9989318521683403E-2"/>
        </bottom>
      </border>
    </dxf>
    <dxf>
      <font>
        <b/>
        <i val="0"/>
        <color theme="1"/>
      </font>
      <numFmt numFmtId="164" formatCode=";;"/>
      <fill>
        <patternFill>
          <bgColor theme="0" tint="-4.9989318521683403E-2"/>
        </patternFill>
      </fill>
      <border>
        <left style="thin">
          <color theme="0" tint="-4.9989318521683403E-2"/>
        </left>
        <right style="thin">
          <color theme="0" tint="-4.9989318521683403E-2"/>
        </right>
        <top style="thin">
          <color theme="0" tint="-4.9989318521683403E-2"/>
        </top>
        <bottom style="thin">
          <color theme="0" tint="-4.9989318521683403E-2"/>
        </bottom>
      </border>
    </dxf>
    <dxf>
      <font>
        <b/>
        <i val="0"/>
        <color theme="0"/>
      </font>
      <fill>
        <patternFill>
          <bgColor rgb="FFED1C24"/>
        </patternFill>
      </fill>
      <border>
        <left style="thin">
          <color rgb="FFED1C24"/>
        </left>
        <right style="thin">
          <color rgb="FFED1C24"/>
        </right>
        <top style="thin">
          <color rgb="FFED1C24"/>
        </top>
        <bottom style="thin">
          <color rgb="FFED1C24"/>
        </bottom>
      </border>
    </dxf>
    <dxf>
      <font>
        <b/>
        <i val="0"/>
        <color theme="0"/>
      </font>
      <fill>
        <patternFill>
          <bgColor rgb="FFED1C24"/>
        </patternFill>
      </fill>
      <border>
        <left style="thin">
          <color rgb="FFED1C24"/>
        </left>
        <right style="thin">
          <color rgb="FFED1C24"/>
        </right>
        <top style="thin">
          <color rgb="FFED1C24"/>
        </top>
        <bottom style="thin">
          <color rgb="FFED1C24"/>
        </bottom>
      </border>
    </dxf>
    <dxf>
      <font>
        <b/>
        <i val="0"/>
        <color theme="1"/>
      </font>
      <numFmt numFmtId="164" formatCode=";;"/>
      <fill>
        <patternFill>
          <bgColor theme="0" tint="-4.9989318521683403E-2"/>
        </patternFill>
      </fill>
      <border>
        <left style="thin">
          <color theme="0" tint="-4.9989318521683403E-2"/>
        </left>
        <right style="thin">
          <color theme="0" tint="-4.9989318521683403E-2"/>
        </right>
        <top style="thin">
          <color theme="0" tint="-4.9989318521683403E-2"/>
        </top>
        <bottom style="thin">
          <color theme="0" tint="-4.9989318521683403E-2"/>
        </bottom>
      </border>
    </dxf>
    <dxf>
      <font>
        <b/>
        <i val="0"/>
        <color theme="1"/>
      </font>
      <numFmt numFmtId="164" formatCode=";;"/>
      <fill>
        <patternFill>
          <bgColor theme="0" tint="-4.9989318521683403E-2"/>
        </patternFill>
      </fill>
      <border>
        <left style="thin">
          <color theme="0" tint="-4.9989318521683403E-2"/>
        </left>
        <right style="thin">
          <color theme="0" tint="-4.9989318521683403E-2"/>
        </right>
        <top style="thin">
          <color theme="0" tint="-4.9989318521683403E-2"/>
        </top>
        <bottom style="thin">
          <color theme="0" tint="-4.9989318521683403E-2"/>
        </bottom>
      </border>
    </dxf>
    <dxf>
      <font>
        <b/>
        <i val="0"/>
        <color theme="0"/>
      </font>
      <fill>
        <patternFill>
          <bgColor rgb="FFED1C24"/>
        </patternFill>
      </fill>
      <border>
        <left style="thin">
          <color rgb="FFED1C24"/>
        </left>
        <right style="thin">
          <color rgb="FFED1C24"/>
        </right>
        <top style="thin">
          <color rgb="FFED1C24"/>
        </top>
        <bottom style="thin">
          <color rgb="FFED1C24"/>
        </bottom>
      </border>
    </dxf>
    <dxf>
      <font>
        <b/>
        <i val="0"/>
        <color theme="1"/>
      </font>
      <numFmt numFmtId="164" formatCode=";;"/>
      <fill>
        <patternFill>
          <bgColor theme="0" tint="-4.9989318521683403E-2"/>
        </patternFill>
      </fill>
      <border>
        <left style="thin">
          <color theme="0" tint="-4.9989318521683403E-2"/>
        </left>
        <right style="thin">
          <color theme="0" tint="-4.9989318521683403E-2"/>
        </right>
        <top style="thin">
          <color theme="0" tint="-4.9989318521683403E-2"/>
        </top>
        <bottom style="thin">
          <color theme="0" tint="-4.9989318521683403E-2"/>
        </bottom>
      </border>
    </dxf>
    <dxf>
      <font>
        <b/>
        <i val="0"/>
        <color theme="0"/>
      </font>
      <fill>
        <patternFill>
          <bgColor rgb="FFED1C24"/>
        </patternFill>
      </fill>
      <border>
        <left style="thin">
          <color rgb="FFED1C24"/>
        </left>
        <right style="thin">
          <color rgb="FFED1C24"/>
        </right>
        <top style="thin">
          <color rgb="FFED1C24"/>
        </top>
        <bottom style="thin">
          <color rgb="FFED1C24"/>
        </bottom>
      </border>
    </dxf>
    <dxf>
      <font>
        <b/>
        <i val="0"/>
        <color theme="0"/>
      </font>
      <fill>
        <patternFill>
          <bgColor rgb="FFED1C24"/>
        </patternFill>
      </fill>
      <border>
        <left style="thin">
          <color rgb="FFED1C24"/>
        </left>
        <right style="thin">
          <color rgb="FFED1C24"/>
        </right>
        <top style="thin">
          <color rgb="FFED1C24"/>
        </top>
        <bottom style="thin">
          <color rgb="FFED1C24"/>
        </bottom>
      </border>
    </dxf>
    <dxf>
      <font>
        <b/>
        <i val="0"/>
        <color theme="1"/>
      </font>
      <numFmt numFmtId="164" formatCode=";;"/>
      <fill>
        <patternFill>
          <bgColor theme="0" tint="-4.9989318521683403E-2"/>
        </patternFill>
      </fill>
      <border>
        <left style="thin">
          <color theme="0" tint="-4.9989318521683403E-2"/>
        </left>
        <right style="thin">
          <color theme="0" tint="-4.9989318521683403E-2"/>
        </right>
        <top style="thin">
          <color theme="0" tint="-4.9989318521683403E-2"/>
        </top>
        <bottom style="thin">
          <color theme="0" tint="-4.9989318521683403E-2"/>
        </bottom>
      </border>
    </dxf>
    <dxf>
      <font>
        <b/>
        <i val="0"/>
        <color theme="1"/>
      </font>
      <numFmt numFmtId="164" formatCode=";;"/>
      <fill>
        <patternFill>
          <bgColor theme="0" tint="-4.9989318521683403E-2"/>
        </patternFill>
      </fill>
      <border>
        <left style="thin">
          <color theme="0" tint="-4.9989318521683403E-2"/>
        </left>
        <right style="thin">
          <color theme="0" tint="-4.9989318521683403E-2"/>
        </right>
        <top style="thin">
          <color theme="0" tint="-4.9989318521683403E-2"/>
        </top>
        <bottom style="thin">
          <color theme="0" tint="-4.9989318521683403E-2"/>
        </bottom>
      </border>
    </dxf>
    <dxf>
      <font>
        <b/>
        <i val="0"/>
        <color theme="0"/>
      </font>
      <fill>
        <patternFill>
          <bgColor rgb="FFED1C24"/>
        </patternFill>
      </fill>
      <border>
        <left style="thin">
          <color rgb="FFED1C24"/>
        </left>
        <right style="thin">
          <color rgb="FFED1C24"/>
        </right>
        <top style="thin">
          <color rgb="FFED1C24"/>
        </top>
        <bottom style="thin">
          <color rgb="FFED1C24"/>
        </bottom>
      </border>
    </dxf>
    <dxf>
      <font>
        <b/>
        <i val="0"/>
        <color theme="1"/>
      </font>
      <numFmt numFmtId="164" formatCode=";;"/>
      <fill>
        <patternFill>
          <bgColor theme="0" tint="-4.9989318521683403E-2"/>
        </patternFill>
      </fill>
      <border>
        <left style="thin">
          <color theme="0" tint="-4.9989318521683403E-2"/>
        </left>
        <right style="thin">
          <color theme="0" tint="-4.9989318521683403E-2"/>
        </right>
        <top style="thin">
          <color theme="0" tint="-4.9989318521683403E-2"/>
        </top>
        <bottom style="thin">
          <color theme="0" tint="-4.9989318521683403E-2"/>
        </bottom>
      </border>
    </dxf>
    <dxf>
      <font>
        <b/>
        <i val="0"/>
        <color theme="0"/>
      </font>
      <fill>
        <patternFill>
          <bgColor rgb="FFED1C24"/>
        </patternFill>
      </fill>
      <border>
        <left style="thin">
          <color rgb="FFED1C24"/>
        </left>
        <right style="thin">
          <color rgb="FFED1C24"/>
        </right>
        <top style="thin">
          <color rgb="FFED1C24"/>
        </top>
        <bottom style="thin">
          <color rgb="FFED1C24"/>
        </bottom>
      </border>
    </dxf>
    <dxf>
      <font>
        <b/>
        <i val="0"/>
        <color theme="0"/>
      </font>
      <fill>
        <patternFill>
          <bgColor rgb="FFED1C24"/>
        </patternFill>
      </fill>
      <border>
        <left style="thin">
          <color rgb="FFED1C24"/>
        </left>
        <right style="thin">
          <color rgb="FFED1C24"/>
        </right>
        <top style="thin">
          <color rgb="FFED1C24"/>
        </top>
        <bottom style="thin">
          <color rgb="FFED1C24"/>
        </bottom>
      </border>
    </dxf>
    <dxf>
      <font>
        <b/>
        <i val="0"/>
        <color theme="1"/>
      </font>
      <numFmt numFmtId="164" formatCode=";;"/>
      <fill>
        <patternFill>
          <bgColor theme="0" tint="-4.9989318521683403E-2"/>
        </patternFill>
      </fill>
      <border>
        <left style="thin">
          <color theme="0" tint="-4.9989318521683403E-2"/>
        </left>
        <right style="thin">
          <color theme="0" tint="-4.9989318521683403E-2"/>
        </right>
        <top style="thin">
          <color theme="0" tint="-4.9989318521683403E-2"/>
        </top>
        <bottom style="thin">
          <color theme="0" tint="-4.9989318521683403E-2"/>
        </bottom>
      </border>
    </dxf>
    <dxf>
      <font>
        <b/>
        <i val="0"/>
        <color theme="1"/>
      </font>
      <numFmt numFmtId="164" formatCode=";;"/>
      <fill>
        <patternFill>
          <bgColor theme="0" tint="-4.9989318521683403E-2"/>
        </patternFill>
      </fill>
      <border>
        <left style="thin">
          <color theme="0" tint="-4.9989318521683403E-2"/>
        </left>
        <right style="thin">
          <color theme="0" tint="-4.9989318521683403E-2"/>
        </right>
        <top style="thin">
          <color theme="0" tint="-4.9989318521683403E-2"/>
        </top>
        <bottom style="thin">
          <color theme="0" tint="-4.9989318521683403E-2"/>
        </bottom>
      </border>
    </dxf>
    <dxf>
      <font>
        <b/>
        <i val="0"/>
        <color theme="1"/>
      </font>
      <numFmt numFmtId="164" formatCode=";;"/>
      <fill>
        <patternFill>
          <bgColor theme="0" tint="-4.9989318521683403E-2"/>
        </patternFill>
      </fill>
      <border>
        <left style="thin">
          <color theme="0" tint="-4.9989318521683403E-2"/>
        </left>
        <right style="thin">
          <color theme="0" tint="-4.9989318521683403E-2"/>
        </right>
        <top style="thin">
          <color theme="0" tint="-4.9989318521683403E-2"/>
        </top>
        <bottom style="thin">
          <color theme="0" tint="-4.9989318521683403E-2"/>
        </bottom>
      </border>
    </dxf>
    <dxf>
      <font>
        <b/>
        <i val="0"/>
        <color theme="1"/>
      </font>
      <numFmt numFmtId="164" formatCode=";;"/>
      <fill>
        <patternFill>
          <bgColor theme="0" tint="-4.9989318521683403E-2"/>
        </patternFill>
      </fill>
      <border>
        <left style="thin">
          <color theme="0" tint="-4.9989318521683403E-2"/>
        </left>
        <right style="thin">
          <color theme="0" tint="-4.9989318521683403E-2"/>
        </right>
        <top style="thin">
          <color theme="0" tint="-4.9989318521683403E-2"/>
        </top>
        <bottom style="thin">
          <color theme="0" tint="-4.9989318521683403E-2"/>
        </bottom>
      </border>
    </dxf>
    <dxf>
      <font>
        <b/>
        <i val="0"/>
        <color theme="1"/>
      </font>
      <numFmt numFmtId="164" formatCode=";;"/>
      <fill>
        <patternFill>
          <bgColor theme="0" tint="-4.9989318521683403E-2"/>
        </patternFill>
      </fill>
      <border>
        <left style="thin">
          <color theme="0" tint="-4.9989318521683403E-2"/>
        </left>
        <right style="thin">
          <color theme="0" tint="-4.9989318521683403E-2"/>
        </right>
        <top style="thin">
          <color theme="0" tint="-4.9989318521683403E-2"/>
        </top>
        <bottom style="thin">
          <color theme="0" tint="-4.9989318521683403E-2"/>
        </bottom>
      </border>
    </dxf>
    <dxf>
      <font>
        <b/>
        <i val="0"/>
        <color theme="1"/>
      </font>
      <numFmt numFmtId="164" formatCode=";;"/>
      <fill>
        <patternFill>
          <bgColor theme="0" tint="-4.9989318521683403E-2"/>
        </patternFill>
      </fill>
      <border>
        <left style="thin">
          <color theme="0" tint="-4.9989318521683403E-2"/>
        </left>
        <right style="thin">
          <color theme="0" tint="-4.9989318521683403E-2"/>
        </right>
        <top style="thin">
          <color theme="0" tint="-4.9989318521683403E-2"/>
        </top>
        <bottom style="thin">
          <color theme="0" tint="-4.9989318521683403E-2"/>
        </bottom>
      </border>
    </dxf>
    <dxf>
      <font>
        <b/>
        <i val="0"/>
        <color theme="1"/>
      </font>
      <numFmt numFmtId="164" formatCode=";;"/>
      <fill>
        <patternFill>
          <bgColor theme="0" tint="-4.9989318521683403E-2"/>
        </patternFill>
      </fill>
      <border>
        <left style="thin">
          <color theme="0" tint="-4.9989318521683403E-2"/>
        </left>
        <right style="thin">
          <color theme="0" tint="-4.9989318521683403E-2"/>
        </right>
        <top style="thin">
          <color theme="0" tint="-4.9989318521683403E-2"/>
        </top>
        <bottom style="thin">
          <color theme="0" tint="-4.9989318521683403E-2"/>
        </bottom>
      </border>
    </dxf>
    <dxf>
      <font>
        <b/>
        <i val="0"/>
        <color theme="0"/>
      </font>
      <fill>
        <patternFill>
          <bgColor rgb="FFED1C24"/>
        </patternFill>
      </fill>
      <border>
        <left style="thin">
          <color rgb="FFED1C24"/>
        </left>
        <right style="thin">
          <color rgb="FFED1C24"/>
        </right>
        <top style="thin">
          <color rgb="FFED1C24"/>
        </top>
        <bottom style="thin">
          <color rgb="FFED1C24"/>
        </bottom>
      </border>
    </dxf>
    <dxf>
      <font>
        <b/>
        <i val="0"/>
        <color theme="1"/>
      </font>
      <numFmt numFmtId="164" formatCode=";;"/>
      <fill>
        <patternFill>
          <bgColor theme="0" tint="-4.9989318521683403E-2"/>
        </patternFill>
      </fill>
      <border>
        <left style="thin">
          <color theme="0" tint="-4.9989318521683403E-2"/>
        </left>
        <right style="thin">
          <color theme="0" tint="-4.9989318521683403E-2"/>
        </right>
        <top style="thin">
          <color theme="0" tint="-4.9989318521683403E-2"/>
        </top>
        <bottom style="thin">
          <color theme="0" tint="-4.9989318521683403E-2"/>
        </bottom>
      </border>
    </dxf>
    <dxf>
      <font>
        <b/>
        <i val="0"/>
        <color theme="0"/>
      </font>
      <fill>
        <patternFill>
          <bgColor rgb="FFED1C24"/>
        </patternFill>
      </fill>
      <border>
        <left style="thin">
          <color rgb="FFED1C24"/>
        </left>
        <right style="thin">
          <color rgb="FFED1C24"/>
        </right>
        <top style="thin">
          <color rgb="FFED1C24"/>
        </top>
        <bottom style="thin">
          <color rgb="FFED1C24"/>
        </bottom>
      </border>
    </dxf>
    <dxf>
      <font>
        <b/>
        <i val="0"/>
        <color theme="1"/>
      </font>
      <numFmt numFmtId="164" formatCode=";;"/>
      <fill>
        <patternFill>
          <bgColor theme="0" tint="-4.9989318521683403E-2"/>
        </patternFill>
      </fill>
      <border>
        <left style="thin">
          <color theme="0" tint="-4.9989318521683403E-2"/>
        </left>
        <right style="thin">
          <color theme="0" tint="-4.9989318521683403E-2"/>
        </right>
        <top style="thin">
          <color theme="0" tint="-4.9989318521683403E-2"/>
        </top>
        <bottom style="thin">
          <color theme="0" tint="-4.9989318521683403E-2"/>
        </bottom>
      </border>
    </dxf>
    <dxf>
      <font>
        <b/>
        <i val="0"/>
        <color theme="0"/>
      </font>
      <fill>
        <patternFill>
          <bgColor rgb="FFED1C24"/>
        </patternFill>
      </fill>
      <border>
        <left style="thin">
          <color rgb="FFED1C24"/>
        </left>
        <right style="thin">
          <color rgb="FFED1C24"/>
        </right>
        <top style="thin">
          <color rgb="FFED1C24"/>
        </top>
        <bottom style="thin">
          <color rgb="FFED1C24"/>
        </bottom>
      </border>
    </dxf>
    <dxf>
      <font>
        <b/>
        <i val="0"/>
        <color theme="1"/>
      </font>
      <numFmt numFmtId="164" formatCode=";;"/>
      <fill>
        <patternFill>
          <bgColor theme="0" tint="-4.9989318521683403E-2"/>
        </patternFill>
      </fill>
      <border>
        <left style="thin">
          <color theme="0" tint="-4.9989318521683403E-2"/>
        </left>
        <right style="thin">
          <color theme="0" tint="-4.9989318521683403E-2"/>
        </right>
        <top style="thin">
          <color theme="0" tint="-4.9989318521683403E-2"/>
        </top>
        <bottom style="thin">
          <color theme="0" tint="-4.9989318521683403E-2"/>
        </bottom>
      </border>
    </dxf>
    <dxf>
      <font>
        <b/>
        <i val="0"/>
        <color theme="0"/>
      </font>
      <fill>
        <patternFill>
          <bgColor rgb="FFED1C24"/>
        </patternFill>
      </fill>
      <border>
        <left style="thin">
          <color rgb="FFED1C24"/>
        </left>
        <right style="thin">
          <color rgb="FFED1C24"/>
        </right>
        <top style="thin">
          <color rgb="FFED1C24"/>
        </top>
        <bottom style="thin">
          <color rgb="FFED1C24"/>
        </bottom>
      </border>
    </dxf>
    <dxf>
      <font>
        <b/>
        <i val="0"/>
        <color theme="1"/>
      </font>
      <numFmt numFmtId="164" formatCode=";;"/>
      <fill>
        <patternFill>
          <bgColor theme="0" tint="-4.9989318521683403E-2"/>
        </patternFill>
      </fill>
      <border>
        <left style="thin">
          <color theme="0" tint="-4.9989318521683403E-2"/>
        </left>
        <right style="thin">
          <color theme="0" tint="-4.9989318521683403E-2"/>
        </right>
        <top style="thin">
          <color theme="0" tint="-4.9989318521683403E-2"/>
        </top>
        <bottom style="thin">
          <color theme="0" tint="-4.9989318521683403E-2"/>
        </bottom>
      </border>
    </dxf>
    <dxf>
      <font>
        <b/>
        <i val="0"/>
        <color theme="1"/>
      </font>
      <numFmt numFmtId="164" formatCode=";;"/>
      <fill>
        <patternFill>
          <bgColor theme="0" tint="-4.9989318521683403E-2"/>
        </patternFill>
      </fill>
      <border>
        <left style="thin">
          <color theme="0" tint="-4.9989318521683403E-2"/>
        </left>
        <right style="thin">
          <color theme="0" tint="-4.9989318521683403E-2"/>
        </right>
        <top style="thin">
          <color theme="0" tint="-4.9989318521683403E-2"/>
        </top>
        <bottom style="thin">
          <color theme="0" tint="-4.9989318521683403E-2"/>
        </bottom>
      </border>
    </dxf>
    <dxf>
      <font>
        <b/>
        <i val="0"/>
        <color theme="0"/>
      </font>
      <fill>
        <patternFill>
          <bgColor rgb="FFED1C24"/>
        </patternFill>
      </fill>
      <border>
        <left style="thin">
          <color rgb="FFED1C24"/>
        </left>
        <right style="thin">
          <color rgb="FFED1C24"/>
        </right>
        <top style="thin">
          <color rgb="FFED1C24"/>
        </top>
        <bottom style="thin">
          <color rgb="FFED1C24"/>
        </bottom>
      </border>
    </dxf>
    <dxf>
      <font>
        <color theme="0"/>
      </font>
    </dxf>
    <dxf>
      <font>
        <b/>
        <i val="0"/>
        <color theme="0"/>
      </font>
      <fill>
        <patternFill>
          <bgColor rgb="FFED1C24"/>
        </patternFill>
      </fill>
      <border>
        <left style="thin">
          <color rgb="FFED1C24"/>
        </left>
        <right style="thin">
          <color rgb="FFED1C24"/>
        </right>
        <top style="thin">
          <color rgb="FFED1C24"/>
        </top>
        <bottom style="thin">
          <color rgb="FFED1C24"/>
        </bottom>
      </border>
    </dxf>
    <dxf>
      <font>
        <b/>
        <i val="0"/>
        <color theme="1"/>
      </font>
      <numFmt numFmtId="164" formatCode=";;"/>
      <fill>
        <patternFill>
          <bgColor theme="0" tint="-4.9989318521683403E-2"/>
        </patternFill>
      </fill>
      <border>
        <left style="thin">
          <color theme="0" tint="-4.9989318521683403E-2"/>
        </left>
        <right style="thin">
          <color theme="0" tint="-4.9989318521683403E-2"/>
        </right>
        <top style="thin">
          <color theme="0" tint="-4.9989318521683403E-2"/>
        </top>
        <bottom style="thin">
          <color theme="0" tint="-4.9989318521683403E-2"/>
        </bottom>
      </border>
    </dxf>
    <dxf>
      <font>
        <b/>
        <i val="0"/>
        <color theme="1"/>
      </font>
      <fill>
        <patternFill>
          <bgColor theme="0" tint="-4.9989318521683403E-2"/>
        </patternFill>
      </fill>
      <border>
        <left style="thin">
          <color rgb="FF898D8D"/>
        </left>
        <right style="thin">
          <color rgb="FF898D8D"/>
        </right>
        <top style="thin">
          <color rgb="FF898D8D"/>
        </top>
        <bottom style="thin">
          <color rgb="FF898D8D"/>
        </bottom>
      </border>
    </dxf>
    <dxf>
      <font>
        <b val="0"/>
        <i val="0"/>
        <color theme="1"/>
      </font>
      <fill>
        <patternFill>
          <bgColor theme="0" tint="-4.9989318521683403E-2"/>
        </patternFill>
      </fill>
      <border>
        <left style="hair">
          <color theme="0" tint="-4.9989318521683403E-2"/>
        </left>
        <right style="hair">
          <color theme="0" tint="-4.9989318521683403E-2"/>
        </right>
        <top style="hair">
          <color theme="0" tint="-4.9989318521683403E-2"/>
        </top>
        <bottom style="hair">
          <color theme="0" tint="-4.9989318521683403E-2"/>
        </bottom>
      </border>
    </dxf>
    <dxf>
      <font>
        <b val="0"/>
        <i val="0"/>
        <color theme="1"/>
      </font>
      <fill>
        <patternFill>
          <bgColor theme="0" tint="-4.9989318521683403E-2"/>
        </patternFill>
      </fill>
      <border>
        <left style="hair">
          <color theme="0" tint="-4.9989318521683403E-2"/>
        </left>
        <right style="hair">
          <color theme="0" tint="-4.9989318521683403E-2"/>
        </right>
        <top style="hair">
          <color theme="0" tint="-4.9989318521683403E-2"/>
        </top>
        <bottom style="hair">
          <color theme="0" tint="-4.9989318521683403E-2"/>
        </bottom>
      </border>
    </dxf>
    <dxf>
      <font>
        <b val="0"/>
        <i val="0"/>
        <color theme="1"/>
      </font>
      <fill>
        <patternFill>
          <bgColor theme="0" tint="-4.9989318521683403E-2"/>
        </patternFill>
      </fill>
      <border>
        <left style="hair">
          <color theme="0" tint="-4.9989318521683403E-2"/>
        </left>
        <right style="hair">
          <color theme="0" tint="-4.9989318521683403E-2"/>
        </right>
        <top style="hair">
          <color theme="0" tint="-4.9989318521683403E-2"/>
        </top>
        <bottom style="hair">
          <color theme="0" tint="-4.9989318521683403E-2"/>
        </bottom>
      </border>
    </dxf>
    <dxf>
      <font>
        <b val="0"/>
        <i val="0"/>
        <color theme="1"/>
      </font>
      <fill>
        <patternFill>
          <bgColor theme="0" tint="-4.9989318521683403E-2"/>
        </patternFill>
      </fill>
      <border>
        <left style="hair">
          <color theme="0" tint="-4.9989318521683403E-2"/>
        </left>
        <right style="hair">
          <color theme="0" tint="-4.9989318521683403E-2"/>
        </right>
        <top style="hair">
          <color theme="0" tint="-4.9989318521683403E-2"/>
        </top>
        <bottom style="hair">
          <color theme="0" tint="-4.9989318521683403E-2"/>
        </bottom>
      </border>
    </dxf>
    <dxf>
      <font>
        <b val="0"/>
        <i val="0"/>
        <color theme="1"/>
      </font>
      <fill>
        <patternFill>
          <bgColor theme="0" tint="-4.9989318521683403E-2"/>
        </patternFill>
      </fill>
      <border>
        <left style="hair">
          <color theme="0" tint="-4.9989318521683403E-2"/>
        </left>
        <right style="hair">
          <color theme="0" tint="-4.9989318521683403E-2"/>
        </right>
        <top style="hair">
          <color theme="0" tint="-4.9989318521683403E-2"/>
        </top>
        <bottom style="hair">
          <color theme="0" tint="-4.9989318521683403E-2"/>
        </bottom>
      </border>
    </dxf>
    <dxf>
      <font>
        <b/>
        <i val="0"/>
        <color theme="1"/>
      </font>
      <numFmt numFmtId="164" formatCode=";;"/>
      <fill>
        <patternFill>
          <bgColor theme="0" tint="-4.9989318521683403E-2"/>
        </patternFill>
      </fill>
      <border>
        <left style="thin">
          <color theme="0" tint="-4.9989318521683403E-2"/>
        </left>
        <right style="thin">
          <color theme="0" tint="-4.9989318521683403E-2"/>
        </right>
        <top style="thin">
          <color theme="0" tint="-4.9989318521683403E-2"/>
        </top>
        <bottom style="thin">
          <color theme="0" tint="-4.9989318521683403E-2"/>
        </bottom>
      </border>
    </dxf>
    <dxf>
      <font>
        <b/>
        <i val="0"/>
        <color theme="1"/>
      </font>
      <numFmt numFmtId="164" formatCode=";;"/>
      <fill>
        <patternFill>
          <bgColor theme="0" tint="-4.9989318521683403E-2"/>
        </patternFill>
      </fill>
      <border>
        <left style="thin">
          <color theme="0" tint="-4.9989318521683403E-2"/>
        </left>
        <right style="thin">
          <color theme="0" tint="-4.9989318521683403E-2"/>
        </right>
        <top style="thin">
          <color theme="0" tint="-4.9989318521683403E-2"/>
        </top>
        <bottom style="thin">
          <color theme="0" tint="-4.9989318521683403E-2"/>
        </bottom>
      </border>
    </dxf>
    <dxf>
      <font>
        <b/>
        <i val="0"/>
        <color theme="1"/>
      </font>
      <numFmt numFmtId="164" formatCode=";;"/>
      <fill>
        <patternFill>
          <bgColor theme="0" tint="-4.9989318521683403E-2"/>
        </patternFill>
      </fill>
      <border>
        <left style="thin">
          <color theme="0" tint="-4.9989318521683403E-2"/>
        </left>
        <right style="thin">
          <color theme="0" tint="-4.9989318521683403E-2"/>
        </right>
        <top style="thin">
          <color theme="0" tint="-4.9989318521683403E-2"/>
        </top>
        <bottom style="thin">
          <color theme="0" tint="-4.9989318521683403E-2"/>
        </bottom>
      </border>
    </dxf>
    <dxf>
      <font>
        <b/>
        <i val="0"/>
        <color theme="1"/>
      </font>
      <numFmt numFmtId="164" formatCode=";;"/>
      <fill>
        <patternFill>
          <bgColor theme="0" tint="-4.9989318521683403E-2"/>
        </patternFill>
      </fill>
      <border>
        <left style="thin">
          <color theme="0" tint="-4.9989318521683403E-2"/>
        </left>
        <right style="thin">
          <color theme="0" tint="-4.9989318521683403E-2"/>
        </right>
        <top style="thin">
          <color theme="0" tint="-4.9989318521683403E-2"/>
        </top>
        <bottom style="thin">
          <color theme="0" tint="-4.9989318521683403E-2"/>
        </bottom>
      </border>
    </dxf>
    <dxf>
      <font>
        <b val="0"/>
        <i val="0"/>
        <color theme="1"/>
      </font>
      <fill>
        <patternFill>
          <bgColor theme="0" tint="-4.9989318521683403E-2"/>
        </patternFill>
      </fill>
      <border>
        <left style="hair">
          <color theme="0" tint="-4.9989318521683403E-2"/>
        </left>
        <right style="hair">
          <color theme="0" tint="-4.9989318521683403E-2"/>
        </right>
        <top style="hair">
          <color theme="0" tint="-4.9989318521683403E-2"/>
        </top>
        <bottom style="hair">
          <color theme="0" tint="-4.9989318521683403E-2"/>
        </bottom>
      </border>
    </dxf>
    <dxf>
      <font>
        <b val="0"/>
        <i val="0"/>
        <color theme="1"/>
      </font>
      <fill>
        <patternFill>
          <bgColor theme="0" tint="-4.9989318521683403E-2"/>
        </patternFill>
      </fill>
      <border>
        <left style="hair">
          <color theme="0" tint="-4.9989318521683403E-2"/>
        </left>
        <right style="hair">
          <color theme="0" tint="-4.9989318521683403E-2"/>
        </right>
        <top style="hair">
          <color theme="0" tint="-4.9989318521683403E-2"/>
        </top>
        <bottom style="hair">
          <color theme="0" tint="-4.9989318521683403E-2"/>
        </bottom>
      </border>
    </dxf>
    <dxf>
      <font>
        <b val="0"/>
        <i val="0"/>
        <color theme="1"/>
      </font>
      <fill>
        <patternFill>
          <bgColor theme="0" tint="-4.9989318521683403E-2"/>
        </patternFill>
      </fill>
      <border>
        <left style="hair">
          <color theme="0" tint="-4.9989318521683403E-2"/>
        </left>
        <right style="hair">
          <color theme="0" tint="-4.9989318521683403E-2"/>
        </right>
        <top style="hair">
          <color theme="0" tint="-4.9989318521683403E-2"/>
        </top>
        <bottom style="hair">
          <color theme="0" tint="-4.9989318521683403E-2"/>
        </bottom>
      </border>
    </dxf>
    <dxf>
      <font>
        <b val="0"/>
        <i val="0"/>
        <color theme="1"/>
      </font>
      <fill>
        <patternFill>
          <bgColor theme="0" tint="-4.9989318521683403E-2"/>
        </patternFill>
      </fill>
      <border>
        <left style="hair">
          <color theme="0" tint="-4.9989318521683403E-2"/>
        </left>
        <right style="hair">
          <color theme="0" tint="-4.9989318521683403E-2"/>
        </right>
        <top style="hair">
          <color theme="0" tint="-4.9989318521683403E-2"/>
        </top>
        <bottom style="hair">
          <color theme="0" tint="-4.9989318521683403E-2"/>
        </bottom>
      </border>
    </dxf>
    <dxf>
      <font>
        <b val="0"/>
        <i val="0"/>
        <color theme="1"/>
      </font>
      <fill>
        <patternFill>
          <bgColor theme="0" tint="-4.9989318521683403E-2"/>
        </patternFill>
      </fill>
      <border>
        <left style="hair">
          <color theme="0" tint="-4.9989318521683403E-2"/>
        </left>
        <right style="hair">
          <color theme="0" tint="-4.9989318521683403E-2"/>
        </right>
        <top style="hair">
          <color theme="0" tint="-4.9989318521683403E-2"/>
        </top>
        <bottom style="hair">
          <color theme="0" tint="-4.9989318521683403E-2"/>
        </bottom>
      </border>
    </dxf>
    <dxf>
      <font>
        <b val="0"/>
        <i val="0"/>
        <color theme="1"/>
      </font>
      <fill>
        <patternFill>
          <bgColor theme="0" tint="-4.9989318521683403E-2"/>
        </patternFill>
      </fill>
      <border>
        <left style="hair">
          <color theme="0" tint="-4.9989318521683403E-2"/>
        </left>
        <right style="hair">
          <color theme="0" tint="-4.9989318521683403E-2"/>
        </right>
        <top style="hair">
          <color theme="0" tint="-4.9989318521683403E-2"/>
        </top>
        <bottom style="hair">
          <color theme="0" tint="-4.9989318521683403E-2"/>
        </bottom>
      </border>
    </dxf>
    <dxf>
      <font>
        <b val="0"/>
        <i val="0"/>
        <color theme="1"/>
      </font>
      <fill>
        <patternFill>
          <bgColor theme="0" tint="-4.9989318521683403E-2"/>
        </patternFill>
      </fill>
      <border>
        <left style="hair">
          <color theme="0" tint="-4.9989318521683403E-2"/>
        </left>
        <right style="hair">
          <color theme="0" tint="-4.9989318521683403E-2"/>
        </right>
        <top style="hair">
          <color theme="0" tint="-4.9989318521683403E-2"/>
        </top>
        <bottom style="hair">
          <color theme="0" tint="-4.9989318521683403E-2"/>
        </bottom>
      </border>
    </dxf>
    <dxf>
      <font>
        <b val="0"/>
        <i val="0"/>
        <color theme="1"/>
      </font>
      <fill>
        <patternFill>
          <bgColor theme="0" tint="-4.9989318521683403E-2"/>
        </patternFill>
      </fill>
      <border>
        <left style="hair">
          <color theme="0" tint="-4.9989318521683403E-2"/>
        </left>
        <right style="hair">
          <color theme="0" tint="-4.9989318521683403E-2"/>
        </right>
        <top style="hair">
          <color theme="0" tint="-4.9989318521683403E-2"/>
        </top>
        <bottom style="hair">
          <color theme="0" tint="-4.9989318521683403E-2"/>
        </bottom>
      </border>
    </dxf>
    <dxf>
      <font>
        <b val="0"/>
        <i val="0"/>
        <color theme="1"/>
      </font>
      <fill>
        <patternFill>
          <bgColor theme="0" tint="-4.9989318521683403E-2"/>
        </patternFill>
      </fill>
      <border>
        <left style="hair">
          <color theme="0" tint="-4.9989318521683403E-2"/>
        </left>
        <right style="hair">
          <color theme="0" tint="-4.9989318521683403E-2"/>
        </right>
        <top style="hair">
          <color theme="0" tint="-4.9989318521683403E-2"/>
        </top>
        <bottom style="hair">
          <color theme="0" tint="-4.9989318521683403E-2"/>
        </bottom>
      </border>
    </dxf>
    <dxf>
      <font>
        <b val="0"/>
        <i val="0"/>
        <color theme="1"/>
      </font>
      <fill>
        <patternFill>
          <bgColor theme="0" tint="-4.9989318521683403E-2"/>
        </patternFill>
      </fill>
      <border>
        <left style="hair">
          <color theme="0" tint="-4.9989318521683403E-2"/>
        </left>
        <right style="hair">
          <color theme="0" tint="-4.9989318521683403E-2"/>
        </right>
        <top style="hair">
          <color theme="0" tint="-4.9989318521683403E-2"/>
        </top>
        <bottom style="hair">
          <color theme="0" tint="-4.9989318521683403E-2"/>
        </bottom>
      </border>
    </dxf>
    <dxf>
      <font>
        <b val="0"/>
        <i val="0"/>
        <color theme="1"/>
      </font>
      <fill>
        <patternFill>
          <bgColor theme="0" tint="-4.9989318521683403E-2"/>
        </patternFill>
      </fill>
      <border>
        <left style="hair">
          <color theme="0" tint="-4.9989318521683403E-2"/>
        </left>
        <right style="hair">
          <color theme="0" tint="-4.9989318521683403E-2"/>
        </right>
        <top style="hair">
          <color theme="0" tint="-4.9989318521683403E-2"/>
        </top>
        <bottom style="hair">
          <color theme="0" tint="-4.9989318521683403E-2"/>
        </bottom>
      </border>
    </dxf>
    <dxf>
      <font>
        <b val="0"/>
        <i val="0"/>
        <color theme="1"/>
      </font>
      <fill>
        <patternFill>
          <bgColor theme="0" tint="-4.9989318521683403E-2"/>
        </patternFill>
      </fill>
      <border>
        <left style="hair">
          <color theme="0" tint="-4.9989318521683403E-2"/>
        </left>
        <right style="hair">
          <color theme="0" tint="-4.9989318521683403E-2"/>
        </right>
        <top style="hair">
          <color theme="0" tint="-4.9989318521683403E-2"/>
        </top>
        <bottom style="hair">
          <color theme="0" tint="-4.9989318521683403E-2"/>
        </bottom>
      </border>
    </dxf>
    <dxf>
      <font>
        <b val="0"/>
        <i val="0"/>
        <color theme="1"/>
      </font>
      <fill>
        <patternFill>
          <bgColor theme="0" tint="-4.9989318521683403E-2"/>
        </patternFill>
      </fill>
      <border>
        <left style="hair">
          <color theme="0" tint="-4.9989318521683403E-2"/>
        </left>
        <right style="hair">
          <color theme="0" tint="-4.9989318521683403E-2"/>
        </right>
        <top style="hair">
          <color theme="0" tint="-4.9989318521683403E-2"/>
        </top>
        <bottom style="hair">
          <color theme="0" tint="-4.9989318521683403E-2"/>
        </bottom>
      </border>
    </dxf>
    <dxf>
      <font>
        <b val="0"/>
        <i val="0"/>
        <color theme="1"/>
      </font>
      <fill>
        <patternFill>
          <bgColor theme="0" tint="-4.9989318521683403E-2"/>
        </patternFill>
      </fill>
      <border>
        <left style="hair">
          <color theme="0" tint="-4.9989318521683403E-2"/>
        </left>
        <right style="hair">
          <color theme="0" tint="-4.9989318521683403E-2"/>
        </right>
        <top style="hair">
          <color theme="0" tint="-4.9989318521683403E-2"/>
        </top>
        <bottom style="hair">
          <color theme="0" tint="-4.9989318521683403E-2"/>
        </bottom>
      </border>
    </dxf>
    <dxf>
      <font>
        <b val="0"/>
        <i val="0"/>
        <color theme="1"/>
      </font>
      <fill>
        <patternFill>
          <bgColor theme="0" tint="-4.9989318521683403E-2"/>
        </patternFill>
      </fill>
      <border>
        <left style="hair">
          <color theme="0" tint="-4.9989318521683403E-2"/>
        </left>
        <right style="hair">
          <color theme="0" tint="-4.9989318521683403E-2"/>
        </right>
        <top style="hair">
          <color theme="0" tint="-4.9989318521683403E-2"/>
        </top>
        <bottom style="hair">
          <color theme="0" tint="-4.9989318521683403E-2"/>
        </bottom>
      </border>
    </dxf>
    <dxf>
      <font>
        <b val="0"/>
        <i val="0"/>
        <color theme="1"/>
      </font>
      <fill>
        <patternFill>
          <bgColor theme="0" tint="-4.9989318521683403E-2"/>
        </patternFill>
      </fill>
      <border>
        <left style="hair">
          <color theme="0" tint="-4.9989318521683403E-2"/>
        </left>
        <right style="hair">
          <color theme="0" tint="-4.9989318521683403E-2"/>
        </right>
        <top style="hair">
          <color theme="0" tint="-4.9989318521683403E-2"/>
        </top>
        <bottom style="hair">
          <color theme="0" tint="-4.9989318521683403E-2"/>
        </bottom>
      </border>
    </dxf>
    <dxf>
      <font>
        <b val="0"/>
        <i val="0"/>
        <color theme="1"/>
      </font>
      <fill>
        <patternFill>
          <bgColor theme="0" tint="-4.9989318521683403E-2"/>
        </patternFill>
      </fill>
      <border>
        <left style="hair">
          <color theme="0" tint="-4.9989318521683403E-2"/>
        </left>
        <right style="hair">
          <color theme="0" tint="-4.9989318521683403E-2"/>
        </right>
        <top style="hair">
          <color theme="0" tint="-4.9989318521683403E-2"/>
        </top>
        <bottom style="hair">
          <color theme="0" tint="-4.9989318521683403E-2"/>
        </bottom>
      </border>
    </dxf>
    <dxf>
      <font>
        <b val="0"/>
        <i val="0"/>
        <color theme="1"/>
      </font>
      <fill>
        <patternFill>
          <bgColor theme="0" tint="-4.9989318521683403E-2"/>
        </patternFill>
      </fill>
      <border>
        <left style="hair">
          <color theme="0" tint="-4.9989318521683403E-2"/>
        </left>
        <right style="hair">
          <color theme="0" tint="-4.9989318521683403E-2"/>
        </right>
        <top style="hair">
          <color theme="0" tint="-4.9989318521683403E-2"/>
        </top>
        <bottom style="hair">
          <color theme="0" tint="-4.9989318521683403E-2"/>
        </bottom>
      </border>
    </dxf>
    <dxf>
      <font>
        <b val="0"/>
        <i val="0"/>
        <color theme="1"/>
      </font>
      <fill>
        <patternFill>
          <bgColor theme="0" tint="-4.9989318521683403E-2"/>
        </patternFill>
      </fill>
      <border>
        <left style="hair">
          <color theme="0" tint="-4.9989318521683403E-2"/>
        </left>
        <right style="hair">
          <color theme="0" tint="-4.9989318521683403E-2"/>
        </right>
        <top style="hair">
          <color theme="0" tint="-4.9989318521683403E-2"/>
        </top>
        <bottom style="hair">
          <color theme="0" tint="-4.9989318521683403E-2"/>
        </bottom>
      </border>
    </dxf>
    <dxf>
      <font>
        <b val="0"/>
        <i val="0"/>
        <color theme="1"/>
      </font>
      <fill>
        <patternFill>
          <bgColor theme="0" tint="-4.9989318521683403E-2"/>
        </patternFill>
      </fill>
      <border>
        <left style="thin">
          <color rgb="FFF5821F"/>
        </left>
        <right style="thin">
          <color rgb="FFF5821F"/>
        </right>
        <top style="thin">
          <color rgb="FFF5821F"/>
        </top>
        <bottom style="thin">
          <color rgb="FFF5821F"/>
        </bottom>
      </border>
    </dxf>
    <dxf>
      <font>
        <b val="0"/>
        <i val="0"/>
        <color theme="1"/>
      </font>
      <fill>
        <patternFill>
          <bgColor theme="0" tint="-4.9989318521683403E-2"/>
        </patternFill>
      </fill>
      <border>
        <left style="thin">
          <color rgb="FFF5821F"/>
        </left>
        <right style="thin">
          <color rgb="FFF5821F"/>
        </right>
        <top style="thin">
          <color rgb="FFF5821F"/>
        </top>
        <bottom style="thin">
          <color rgb="FFF5821F"/>
        </bottom>
      </border>
    </dxf>
    <dxf>
      <font>
        <b val="0"/>
        <i val="0"/>
        <color theme="1"/>
      </font>
      <fill>
        <patternFill>
          <bgColor theme="0" tint="-4.9989318521683403E-2"/>
        </patternFill>
      </fill>
      <border>
        <left style="thin">
          <color rgb="FFF5821F"/>
        </left>
        <right style="thin">
          <color rgb="FFF5821F"/>
        </right>
        <top style="thin">
          <color rgb="FFF5821F"/>
        </top>
        <bottom style="thin">
          <color rgb="FFF5821F"/>
        </bottom>
      </border>
    </dxf>
    <dxf>
      <font>
        <b val="0"/>
        <i val="0"/>
        <color theme="1"/>
      </font>
      <fill>
        <patternFill>
          <bgColor theme="0" tint="-4.9989318521683403E-2"/>
        </patternFill>
      </fill>
      <border>
        <left style="thin">
          <color rgb="FFF5821F"/>
        </left>
        <right style="thin">
          <color rgb="FFF5821F"/>
        </right>
        <top style="thin">
          <color rgb="FFF5821F"/>
        </top>
        <bottom style="thin">
          <color rgb="FFF5821F"/>
        </bottom>
      </border>
    </dxf>
    <dxf>
      <font>
        <b val="0"/>
        <i val="0"/>
        <color theme="1"/>
      </font>
      <fill>
        <patternFill>
          <bgColor theme="0" tint="-4.9989318521683403E-2"/>
        </patternFill>
      </fill>
      <border>
        <left style="thin">
          <color rgb="FFF5821F"/>
        </left>
        <right style="thin">
          <color rgb="FFF5821F"/>
        </right>
        <top style="thin">
          <color rgb="FFF5821F"/>
        </top>
        <bottom style="thin">
          <color rgb="FFF5821F"/>
        </bottom>
      </border>
    </dxf>
    <dxf>
      <font>
        <b val="0"/>
        <i val="0"/>
        <color theme="1"/>
      </font>
      <fill>
        <patternFill>
          <bgColor theme="0" tint="-4.9989318521683403E-2"/>
        </patternFill>
      </fill>
      <border>
        <left style="thin">
          <color rgb="FFF5821F"/>
        </left>
        <right style="thin">
          <color rgb="FFF5821F"/>
        </right>
        <top style="thin">
          <color rgb="FFF5821F"/>
        </top>
        <bottom style="thin">
          <color rgb="FFF5821F"/>
        </bottom>
      </border>
    </dxf>
    <dxf>
      <font>
        <b val="0"/>
        <i val="0"/>
        <color theme="1"/>
      </font>
      <fill>
        <patternFill>
          <bgColor theme="0" tint="-4.9989318521683403E-2"/>
        </patternFill>
      </fill>
      <border>
        <left style="thin">
          <color rgb="FFF5821F"/>
        </left>
        <right style="thin">
          <color rgb="FFF5821F"/>
        </right>
        <top style="thin">
          <color rgb="FFF5821F"/>
        </top>
        <bottom style="thin">
          <color rgb="FFF5821F"/>
        </bottom>
      </border>
    </dxf>
    <dxf>
      <font>
        <b val="0"/>
        <i val="0"/>
        <color theme="1"/>
      </font>
      <fill>
        <patternFill>
          <bgColor theme="0" tint="-4.9989318521683403E-2"/>
        </patternFill>
      </fill>
      <border>
        <left style="thin">
          <color rgb="FFF5821F"/>
        </left>
        <right style="thin">
          <color rgb="FFF5821F"/>
        </right>
        <top style="thin">
          <color rgb="FFF5821F"/>
        </top>
        <bottom style="thin">
          <color rgb="FFF5821F"/>
        </bottom>
      </border>
    </dxf>
    <dxf>
      <font>
        <b val="0"/>
        <i val="0"/>
        <color theme="1"/>
      </font>
      <fill>
        <patternFill>
          <bgColor theme="0" tint="-4.9989318521683403E-2"/>
        </patternFill>
      </fill>
      <border>
        <left style="thin">
          <color rgb="FFF5821F"/>
        </left>
        <right style="thin">
          <color rgb="FFF5821F"/>
        </right>
        <top style="thin">
          <color rgb="FFF5821F"/>
        </top>
        <bottom style="thin">
          <color rgb="FFF5821F"/>
        </bottom>
      </border>
    </dxf>
    <dxf>
      <font>
        <b val="0"/>
        <i val="0"/>
        <color theme="1"/>
      </font>
      <fill>
        <patternFill>
          <bgColor theme="0" tint="-4.9989318521683403E-2"/>
        </patternFill>
      </fill>
      <border>
        <left style="thin">
          <color rgb="FFF5821F"/>
        </left>
        <right style="thin">
          <color rgb="FFF5821F"/>
        </right>
        <top style="thin">
          <color rgb="FFF5821F"/>
        </top>
        <bottom style="thin">
          <color rgb="FFF5821F"/>
        </bottom>
      </border>
    </dxf>
    <dxf>
      <font>
        <b val="0"/>
        <i val="0"/>
        <color theme="1"/>
      </font>
      <fill>
        <patternFill>
          <bgColor theme="0" tint="-4.9989318521683403E-2"/>
        </patternFill>
      </fill>
      <border>
        <left style="thin">
          <color rgb="FFF5821F"/>
        </left>
        <right style="thin">
          <color rgb="FFF5821F"/>
        </right>
        <top style="thin">
          <color rgb="FFF5821F"/>
        </top>
        <bottom style="thin">
          <color rgb="FFF5821F"/>
        </bottom>
      </border>
    </dxf>
    <dxf>
      <font>
        <b val="0"/>
        <i val="0"/>
        <color theme="1"/>
      </font>
      <fill>
        <patternFill>
          <bgColor theme="0" tint="-4.9989318521683403E-2"/>
        </patternFill>
      </fill>
      <border>
        <left style="thin">
          <color rgb="FFF5821F"/>
        </left>
        <right style="thin">
          <color rgb="FFF5821F"/>
        </right>
        <top style="thin">
          <color rgb="FFF5821F"/>
        </top>
        <bottom style="thin">
          <color rgb="FFF5821F"/>
        </bottom>
      </border>
    </dxf>
    <dxf>
      <font>
        <b val="0"/>
        <i val="0"/>
        <color theme="1"/>
      </font>
      <fill>
        <patternFill>
          <bgColor theme="0" tint="-4.9989318521683403E-2"/>
        </patternFill>
      </fill>
      <border>
        <left style="thin">
          <color rgb="FFF5821F"/>
        </left>
        <right style="thin">
          <color rgb="FFF5821F"/>
        </right>
        <top style="thin">
          <color rgb="FFF5821F"/>
        </top>
        <bottom style="thin">
          <color rgb="FFF5821F"/>
        </bottom>
      </border>
    </dxf>
    <dxf>
      <font>
        <b val="0"/>
        <i val="0"/>
        <color theme="1"/>
      </font>
      <fill>
        <patternFill>
          <bgColor theme="0" tint="-4.9989318521683403E-2"/>
        </patternFill>
      </fill>
      <border>
        <left style="thin">
          <color rgb="FFF5821F"/>
        </left>
        <right style="thin">
          <color rgb="FFF5821F"/>
        </right>
        <top style="thin">
          <color rgb="FFF5821F"/>
        </top>
        <bottom style="thin">
          <color rgb="FFF5821F"/>
        </bottom>
      </border>
    </dxf>
    <dxf>
      <font>
        <b val="0"/>
        <i val="0"/>
        <color theme="1"/>
      </font>
      <fill>
        <patternFill>
          <bgColor theme="0" tint="-4.9989318521683403E-2"/>
        </patternFill>
      </fill>
      <border>
        <left style="thin">
          <color rgb="FFF5821F"/>
        </left>
        <right style="thin">
          <color rgb="FFF5821F"/>
        </right>
        <top style="thin">
          <color rgb="FFF5821F"/>
        </top>
        <bottom style="thin">
          <color rgb="FFF5821F"/>
        </bottom>
      </border>
    </dxf>
    <dxf>
      <font>
        <b val="0"/>
        <i val="0"/>
        <color theme="1"/>
      </font>
      <fill>
        <patternFill>
          <bgColor theme="0" tint="-4.9989318521683403E-2"/>
        </patternFill>
      </fill>
      <border>
        <left style="thin">
          <color rgb="FFF5821F"/>
        </left>
        <right style="thin">
          <color rgb="FFF5821F"/>
        </right>
        <top style="thin">
          <color rgb="FFF5821F"/>
        </top>
        <bottom style="thin">
          <color rgb="FFF5821F"/>
        </bottom>
      </border>
    </dxf>
    <dxf>
      <font>
        <b val="0"/>
        <i val="0"/>
        <color theme="1"/>
      </font>
      <fill>
        <patternFill>
          <bgColor theme="0" tint="-4.9989318521683403E-2"/>
        </patternFill>
      </fill>
      <border>
        <left style="thin">
          <color rgb="FFF5821F"/>
        </left>
        <right style="thin">
          <color rgb="FFF5821F"/>
        </right>
        <top style="thin">
          <color rgb="FFF5821F"/>
        </top>
        <bottom style="thin">
          <color rgb="FFF5821F"/>
        </bottom>
      </border>
    </dxf>
    <dxf>
      <font>
        <b val="0"/>
        <i val="0"/>
        <color theme="1"/>
      </font>
      <fill>
        <patternFill>
          <bgColor theme="0" tint="-4.9989318521683403E-2"/>
        </patternFill>
      </fill>
      <border>
        <left style="thin">
          <color rgb="FFF5821F"/>
        </left>
        <right style="thin">
          <color rgb="FFF5821F"/>
        </right>
        <top style="thin">
          <color rgb="FFF5821F"/>
        </top>
        <bottom style="thin">
          <color rgb="FFF5821F"/>
        </bottom>
      </border>
    </dxf>
    <dxf>
      <font>
        <b val="0"/>
        <i val="0"/>
        <color theme="1"/>
      </font>
      <fill>
        <patternFill>
          <bgColor theme="0" tint="-4.9989318521683403E-2"/>
        </patternFill>
      </fill>
      <border>
        <left style="thin">
          <color rgb="FFF5821F"/>
        </left>
        <right style="thin">
          <color rgb="FFF5821F"/>
        </right>
        <top style="thin">
          <color rgb="FFF5821F"/>
        </top>
        <bottom style="thin">
          <color rgb="FFF5821F"/>
        </bottom>
      </border>
    </dxf>
    <dxf>
      <font>
        <b val="0"/>
        <i val="0"/>
        <color theme="1"/>
      </font>
      <fill>
        <patternFill>
          <bgColor theme="0" tint="-4.9989318521683403E-2"/>
        </patternFill>
      </fill>
      <border>
        <left style="thin">
          <color rgb="FFF5821F"/>
        </left>
        <right style="thin">
          <color rgb="FFF5821F"/>
        </right>
        <top style="thin">
          <color rgb="FFF5821F"/>
        </top>
        <bottom style="thin">
          <color rgb="FFF5821F"/>
        </bottom>
      </border>
    </dxf>
    <dxf>
      <font>
        <b val="0"/>
        <i val="0"/>
        <color theme="1"/>
      </font>
      <fill>
        <patternFill>
          <bgColor theme="0" tint="-4.9989318521683403E-2"/>
        </patternFill>
      </fill>
      <border>
        <left style="thin">
          <color rgb="FFF5821F"/>
        </left>
        <right style="thin">
          <color rgb="FFF5821F"/>
        </right>
        <top style="thin">
          <color rgb="FFF5821F"/>
        </top>
        <bottom style="thin">
          <color rgb="FFF5821F"/>
        </bottom>
      </border>
    </dxf>
    <dxf>
      <font>
        <b val="0"/>
        <i val="0"/>
        <color theme="1"/>
      </font>
      <fill>
        <patternFill>
          <bgColor theme="0" tint="-4.9989318521683403E-2"/>
        </patternFill>
      </fill>
      <border>
        <left style="thin">
          <color rgb="FFF5821F"/>
        </left>
        <right style="thin">
          <color rgb="FFF5821F"/>
        </right>
        <top style="thin">
          <color rgb="FFF5821F"/>
        </top>
        <bottom style="thin">
          <color rgb="FFF5821F"/>
        </bottom>
      </border>
    </dxf>
    <dxf>
      <font>
        <b val="0"/>
        <i val="0"/>
        <color theme="1"/>
      </font>
      <fill>
        <patternFill>
          <bgColor theme="0" tint="-4.9989318521683403E-2"/>
        </patternFill>
      </fill>
      <border>
        <left style="thin">
          <color rgb="FFF5821F"/>
        </left>
        <right style="thin">
          <color rgb="FFF5821F"/>
        </right>
        <top style="thin">
          <color rgb="FFF5821F"/>
        </top>
        <bottom style="thin">
          <color rgb="FFF5821F"/>
        </bottom>
      </border>
    </dxf>
    <dxf>
      <font>
        <b val="0"/>
        <i val="0"/>
        <color theme="1"/>
      </font>
      <fill>
        <patternFill>
          <bgColor theme="0" tint="-4.9989318521683403E-2"/>
        </patternFill>
      </fill>
      <border>
        <left style="thin">
          <color rgb="FFF5821F"/>
        </left>
        <right style="thin">
          <color rgb="FFF5821F"/>
        </right>
        <top style="thin">
          <color rgb="FFF5821F"/>
        </top>
        <bottom style="thin">
          <color rgb="FFF5821F"/>
        </bottom>
      </border>
    </dxf>
  </dxfs>
  <tableStyles count="0" defaultTableStyle="TableStyleMedium2" defaultPivotStyle="PivotStyleLight16"/>
  <colors>
    <mruColors>
      <color rgb="FF007DC5"/>
      <color rgb="FFED1C24"/>
      <color rgb="FF51B848"/>
      <color rgb="FFF5821F"/>
      <color rgb="FF898D8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5</xdr:col>
      <xdr:colOff>1234888</xdr:colOff>
      <xdr:row>1</xdr:row>
      <xdr:rowOff>708076</xdr:rowOff>
    </xdr:to>
    <xdr:pic>
      <xdr:nvPicPr>
        <xdr:cNvPr id="7" name="Picture 6">
          <a:extLst>
            <a:ext uri="{FF2B5EF4-FFF2-40B4-BE49-F238E27FC236}">
              <a16:creationId xmlns:a16="http://schemas.microsoft.com/office/drawing/2014/main" id="{0FD7D746-8292-4482-B4FD-FFCC5F4330D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90500"/>
          <a:ext cx="3987613" cy="7080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3</xdr:col>
      <xdr:colOff>1196788</xdr:colOff>
      <xdr:row>1</xdr:row>
      <xdr:rowOff>708076</xdr:rowOff>
    </xdr:to>
    <xdr:pic>
      <xdr:nvPicPr>
        <xdr:cNvPr id="3" name="Picture 2">
          <a:extLst>
            <a:ext uri="{FF2B5EF4-FFF2-40B4-BE49-F238E27FC236}">
              <a16:creationId xmlns:a16="http://schemas.microsoft.com/office/drawing/2014/main" id="{BD6712FB-5490-4836-B341-1D7EC46E7FC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0025" y="190500"/>
          <a:ext cx="3987613" cy="7080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3</xdr:col>
      <xdr:colOff>61952</xdr:colOff>
      <xdr:row>1</xdr:row>
      <xdr:rowOff>708076</xdr:rowOff>
    </xdr:to>
    <xdr:pic>
      <xdr:nvPicPr>
        <xdr:cNvPr id="3" name="Picture 2">
          <a:extLst>
            <a:ext uri="{FF2B5EF4-FFF2-40B4-BE49-F238E27FC236}">
              <a16:creationId xmlns:a16="http://schemas.microsoft.com/office/drawing/2014/main" id="{0B3F3A06-7E13-444E-BDCC-F07125FCDBB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90500"/>
          <a:ext cx="3986252" cy="7080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97EEDF-94EA-4007-AA79-C704AB3BFB11}">
  <sheetPr>
    <tabColor theme="7"/>
    <pageSetUpPr fitToPage="1"/>
  </sheetPr>
  <dimension ref="B1:G27"/>
  <sheetViews>
    <sheetView showGridLines="0" tabSelected="1" view="pageBreakPreview" topLeftCell="A7" zoomScaleNormal="70" zoomScaleSheetLayoutView="100" workbookViewId="0">
      <selection activeCell="B3" sqref="B3"/>
    </sheetView>
  </sheetViews>
  <sheetFormatPr defaultColWidth="9" defaultRowHeight="13.2" x14ac:dyDescent="0.25"/>
  <cols>
    <col min="1" max="1" width="2" style="102" customWidth="1"/>
    <col min="2" max="2" width="2.33203125" style="102" customWidth="1"/>
    <col min="3" max="3" width="11.33203125" style="102" customWidth="1"/>
    <col min="4" max="4" width="2.33203125" style="102" customWidth="1"/>
    <col min="5" max="5" width="20" style="102" customWidth="1"/>
    <col min="6" max="6" width="104.21875" style="102" customWidth="1"/>
    <col min="7" max="7" width="9" style="102"/>
    <col min="8" max="8" width="2" style="102" customWidth="1"/>
    <col min="9" max="16384" width="9" style="102"/>
  </cols>
  <sheetData>
    <row r="1" spans="2:7" s="13" customFormat="1" x14ac:dyDescent="0.25">
      <c r="C1" s="14"/>
      <c r="F1" s="14"/>
    </row>
    <row r="2" spans="2:7" s="13" customFormat="1" ht="72" customHeight="1" x14ac:dyDescent="0.25">
      <c r="C2" s="14"/>
      <c r="F2" s="14"/>
    </row>
    <row r="3" spans="2:7" s="13" customFormat="1" ht="26.25" customHeight="1" x14ac:dyDescent="0.25">
      <c r="B3" s="88" t="s">
        <v>133</v>
      </c>
      <c r="C3" s="14"/>
      <c r="G3" s="101" t="s">
        <v>134</v>
      </c>
    </row>
    <row r="4" spans="2:7" s="13" customFormat="1" ht="3" customHeight="1" x14ac:dyDescent="0.25">
      <c r="B4" s="22"/>
      <c r="C4" s="22"/>
      <c r="D4" s="22"/>
      <c r="E4" s="22"/>
      <c r="F4" s="22"/>
      <c r="G4" s="22"/>
    </row>
    <row r="5" spans="2:7" s="13" customFormat="1" ht="37.5" customHeight="1" x14ac:dyDescent="0.25">
      <c r="B5" s="88" t="s">
        <v>147</v>
      </c>
    </row>
    <row r="6" spans="2:7" s="13" customFormat="1" ht="3" customHeight="1" x14ac:dyDescent="0.25">
      <c r="B6" s="20"/>
      <c r="C6" s="21"/>
      <c r="D6" s="20"/>
      <c r="E6" s="20"/>
      <c r="F6" s="21"/>
      <c r="G6" s="21"/>
    </row>
    <row r="7" spans="2:7" ht="279" customHeight="1" x14ac:dyDescent="0.25">
      <c r="B7" s="110" t="s">
        <v>157</v>
      </c>
      <c r="C7" s="110"/>
      <c r="D7" s="110"/>
      <c r="E7" s="110"/>
      <c r="F7" s="110"/>
      <c r="G7" s="110"/>
    </row>
    <row r="8" spans="2:7" x14ac:dyDescent="0.25">
      <c r="B8" s="88" t="s">
        <v>148</v>
      </c>
    </row>
    <row r="10" spans="2:7" x14ac:dyDescent="0.25">
      <c r="C10" s="103"/>
      <c r="E10" s="24" t="s">
        <v>135</v>
      </c>
      <c r="F10" s="13" t="s">
        <v>136</v>
      </c>
    </row>
    <row r="11" spans="2:7" ht="4.5" customHeight="1" x14ac:dyDescent="0.25">
      <c r="E11" s="104"/>
      <c r="F11" s="13"/>
    </row>
    <row r="12" spans="2:7" x14ac:dyDescent="0.25">
      <c r="C12" s="105"/>
      <c r="E12" s="24" t="s">
        <v>137</v>
      </c>
      <c r="F12" s="13" t="s">
        <v>138</v>
      </c>
    </row>
    <row r="13" spans="2:7" ht="4.5" customHeight="1" x14ac:dyDescent="0.25">
      <c r="E13" s="104"/>
      <c r="F13" s="13"/>
    </row>
    <row r="14" spans="2:7" x14ac:dyDescent="0.25">
      <c r="C14" s="106"/>
      <c r="E14" s="24" t="s">
        <v>139</v>
      </c>
      <c r="F14" s="13" t="s">
        <v>156</v>
      </c>
    </row>
    <row r="15" spans="2:7" ht="4.5" customHeight="1" x14ac:dyDescent="0.25">
      <c r="E15" s="24"/>
    </row>
    <row r="16" spans="2:7" x14ac:dyDescent="0.25">
      <c r="C16" s="107"/>
      <c r="E16" s="24" t="s">
        <v>140</v>
      </c>
      <c r="F16" s="13" t="s">
        <v>141</v>
      </c>
    </row>
    <row r="17" spans="2:7" ht="4.5" customHeight="1" x14ac:dyDescent="0.25">
      <c r="E17" s="24"/>
    </row>
    <row r="18" spans="2:7" x14ac:dyDescent="0.25">
      <c r="C18" s="108"/>
      <c r="E18" s="24" t="s">
        <v>142</v>
      </c>
      <c r="F18" s="13" t="s">
        <v>143</v>
      </c>
    </row>
    <row r="19" spans="2:7" ht="4.5" customHeight="1" x14ac:dyDescent="0.25">
      <c r="C19" s="13"/>
    </row>
    <row r="20" spans="2:7" s="13" customFormat="1" ht="37.5" customHeight="1" x14ac:dyDescent="0.25">
      <c r="B20" s="88" t="s">
        <v>146</v>
      </c>
    </row>
    <row r="21" spans="2:7" s="13" customFormat="1" ht="3" customHeight="1" x14ac:dyDescent="0.25">
      <c r="B21" s="20"/>
      <c r="C21" s="21"/>
      <c r="D21" s="20"/>
      <c r="E21" s="20"/>
      <c r="F21" s="21"/>
      <c r="G21" s="21"/>
    </row>
    <row r="23" spans="2:7" ht="24.75" customHeight="1" x14ac:dyDescent="0.25">
      <c r="B23" s="18" t="s">
        <v>144</v>
      </c>
      <c r="C23" s="18"/>
      <c r="D23" s="111"/>
      <c r="E23" s="112"/>
    </row>
    <row r="24" spans="2:7" ht="4.5" customHeight="1" x14ac:dyDescent="0.25">
      <c r="B24" s="18"/>
      <c r="C24" s="18"/>
      <c r="D24" s="18"/>
      <c r="E24" s="18"/>
    </row>
    <row r="25" spans="2:7" ht="24.75" customHeight="1" x14ac:dyDescent="0.25">
      <c r="B25" s="18" t="s">
        <v>169</v>
      </c>
      <c r="C25" s="18"/>
      <c r="D25" s="113"/>
      <c r="E25" s="114"/>
    </row>
    <row r="26" spans="2:7" ht="4.5" customHeight="1" x14ac:dyDescent="0.25">
      <c r="B26" s="18"/>
      <c r="C26" s="18"/>
      <c r="D26" s="18"/>
      <c r="E26" s="18"/>
    </row>
    <row r="27" spans="2:7" ht="24.75" customHeight="1" x14ac:dyDescent="0.25">
      <c r="B27" s="18" t="s">
        <v>145</v>
      </c>
      <c r="C27" s="18"/>
      <c r="D27" s="115"/>
      <c r="E27" s="114"/>
    </row>
  </sheetData>
  <sheetProtection algorithmName="SHA-512" hashValue="103ADMskXU3jawxs2BiiKAWdyivWfmJ9NzNUpCSyUVVl9nd87JaaKhUrefXTtxmBWDUNSgbsrU2GsTYcqkMdyw==" saltValue="ZXgeujGNxYkWZvbNjstWlw==" spinCount="100000" sheet="1" objects="1" scenarios="1"/>
  <mergeCells count="4">
    <mergeCell ref="B7:G7"/>
    <mergeCell ref="D23:E23"/>
    <mergeCell ref="D25:E25"/>
    <mergeCell ref="D27:E27"/>
  </mergeCells>
  <pageMargins left="0.7" right="0.7" top="0.75" bottom="0.75" header="0.3" footer="0.3"/>
  <pageSetup scale="57" fitToHeight="0"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06D806-F26C-4C21-B882-0CC8BEB95B13}">
  <sheetPr>
    <tabColor rgb="FF007DC5"/>
  </sheetPr>
  <dimension ref="A1:AU97"/>
  <sheetViews>
    <sheetView showGridLines="0" view="pageBreakPreview" topLeftCell="A64" zoomScale="85" zoomScaleNormal="70" zoomScaleSheetLayoutView="85" workbookViewId="0">
      <selection activeCell="D29" sqref="D29"/>
    </sheetView>
  </sheetViews>
  <sheetFormatPr defaultColWidth="9" defaultRowHeight="13.8" x14ac:dyDescent="0.25"/>
  <cols>
    <col min="1" max="1" width="2" style="13" customWidth="1"/>
    <col min="2" max="2" width="35.77734375" style="13" customWidth="1"/>
    <col min="3" max="3" width="0.88671875" style="13" customWidth="1"/>
    <col min="4" max="4" width="39" style="14" customWidth="1"/>
    <col min="5" max="5" width="0.88671875" style="13" customWidth="1"/>
    <col min="6" max="6" width="10.77734375" style="14" customWidth="1"/>
    <col min="7" max="7" width="0.88671875" style="13" customWidth="1"/>
    <col min="8" max="8" width="13.21875" style="14" customWidth="1"/>
    <col min="9" max="9" width="1.109375" style="15" customWidth="1"/>
    <col min="10" max="10" width="18.21875" style="14" customWidth="1"/>
    <col min="11" max="11" width="1.109375" style="15" customWidth="1"/>
    <col min="12" max="12" width="12.21875" style="13" customWidth="1"/>
    <col min="13" max="13" width="0.88671875" style="13" customWidth="1"/>
    <col min="14" max="14" width="12.21875" style="13" customWidth="1"/>
    <col min="15" max="15" width="0.88671875" style="13" customWidth="1"/>
    <col min="16" max="16" width="12.21875" style="13" customWidth="1"/>
    <col min="17" max="17" width="0.88671875" style="13" customWidth="1"/>
    <col min="18" max="18" width="12.21875" style="13" customWidth="1"/>
    <col min="19" max="19" width="0.88671875" style="13" customWidth="1"/>
    <col min="20" max="20" width="12.21875" style="13" customWidth="1"/>
    <col min="21" max="21" width="0.88671875" style="13" customWidth="1"/>
    <col min="22" max="22" width="12.21875" style="13" customWidth="1"/>
    <col min="23" max="23" width="0.88671875" style="13" customWidth="1"/>
    <col min="24" max="24" width="12.21875" style="13" customWidth="1"/>
    <col min="25" max="25" width="1.109375" style="13" customWidth="1"/>
    <col min="26" max="26" width="13.21875" style="13" customWidth="1"/>
    <col min="27" max="27" width="0.88671875" style="13" customWidth="1"/>
    <col min="28" max="28" width="13.21875" style="13" customWidth="1"/>
    <col min="29" max="29" width="0.88671875" style="13" customWidth="1"/>
    <col min="30" max="30" width="13.21875" style="13" customWidth="1"/>
    <col min="31" max="31" width="0.88671875" style="13" customWidth="1"/>
    <col min="32" max="32" width="13.21875" style="13" customWidth="1"/>
    <col min="33" max="33" width="1.109375" style="13" customWidth="1"/>
    <col min="34" max="34" width="15.6640625" style="14" customWidth="1"/>
    <col min="35" max="35" width="0.88671875" style="13" customWidth="1"/>
    <col min="36" max="36" width="15.6640625" style="14" customWidth="1"/>
    <col min="37" max="37" width="1.109375" style="13" customWidth="1"/>
    <col min="38" max="38" width="15.6640625" style="14" customWidth="1"/>
    <col min="39" max="39" width="1.109375" style="13" customWidth="1"/>
    <col min="40" max="40" width="15.6640625" style="14" customWidth="1"/>
    <col min="41" max="41" width="1.109375" style="13" customWidth="1"/>
    <col min="42" max="42" width="15.6640625" style="14" customWidth="1"/>
    <col min="43" max="43" width="1.109375" style="13" customWidth="1"/>
    <col min="44" max="44" width="15.6640625" style="14" customWidth="1"/>
    <col min="45" max="45" width="2" style="13" customWidth="1"/>
    <col min="46" max="16384" width="9" style="13"/>
  </cols>
  <sheetData>
    <row r="1" spans="2:46" x14ac:dyDescent="0.25">
      <c r="AT1" s="16"/>
    </row>
    <row r="2" spans="2:46" ht="72" customHeight="1" x14ac:dyDescent="0.25">
      <c r="AT2" s="16"/>
    </row>
    <row r="3" spans="2:46" ht="26.25" customHeight="1" x14ac:dyDescent="0.35">
      <c r="B3" s="17" t="s">
        <v>133</v>
      </c>
      <c r="AT3" s="16"/>
    </row>
    <row r="4" spans="2:46" ht="37.5" customHeight="1" x14ac:dyDescent="0.35">
      <c r="B4" s="17" t="s">
        <v>83</v>
      </c>
      <c r="D4" s="13"/>
      <c r="F4" s="13"/>
      <c r="H4" s="13"/>
      <c r="I4" s="13"/>
      <c r="J4" s="13"/>
      <c r="K4" s="13"/>
      <c r="AH4" s="13"/>
      <c r="AJ4" s="13"/>
      <c r="AL4" s="13"/>
      <c r="AN4" s="13"/>
      <c r="AP4" s="13"/>
      <c r="AR4" s="13"/>
      <c r="AT4" s="16"/>
    </row>
    <row r="5" spans="2:46" ht="18.75" customHeight="1" x14ac:dyDescent="0.25">
      <c r="B5" s="18" t="s">
        <v>84</v>
      </c>
      <c r="D5" s="13"/>
      <c r="I5" s="13"/>
      <c r="J5" s="18" t="s">
        <v>89</v>
      </c>
      <c r="K5" s="13"/>
      <c r="L5" s="18" t="s">
        <v>90</v>
      </c>
      <c r="Z5" s="18" t="s">
        <v>91</v>
      </c>
      <c r="AH5" s="19" t="s">
        <v>92</v>
      </c>
      <c r="AL5" s="18" t="s">
        <v>93</v>
      </c>
      <c r="AP5" s="18" t="s">
        <v>119</v>
      </c>
      <c r="AT5" s="16"/>
    </row>
    <row r="6" spans="2:46" ht="3" customHeight="1" x14ac:dyDescent="0.25">
      <c r="B6" s="20"/>
      <c r="C6" s="20"/>
      <c r="D6" s="21"/>
      <c r="E6" s="20"/>
      <c r="F6" s="21"/>
      <c r="G6" s="20"/>
      <c r="H6" s="21"/>
      <c r="I6" s="13"/>
      <c r="J6" s="22"/>
      <c r="K6" s="13"/>
      <c r="L6" s="20"/>
      <c r="M6" s="20"/>
      <c r="N6" s="20"/>
      <c r="O6" s="20"/>
      <c r="P6" s="20"/>
      <c r="Q6" s="20"/>
      <c r="R6" s="20"/>
      <c r="S6" s="20"/>
      <c r="T6" s="20"/>
      <c r="U6" s="20"/>
      <c r="V6" s="20"/>
      <c r="W6" s="20"/>
      <c r="X6" s="20"/>
      <c r="Z6" s="20"/>
      <c r="AA6" s="20"/>
      <c r="AB6" s="20"/>
      <c r="AC6" s="20"/>
      <c r="AD6" s="20"/>
      <c r="AE6" s="20"/>
      <c r="AF6" s="20"/>
      <c r="AH6" s="22"/>
      <c r="AI6" s="23"/>
      <c r="AJ6" s="22"/>
      <c r="AL6" s="22"/>
      <c r="AM6" s="23"/>
      <c r="AN6" s="22"/>
      <c r="AP6" s="22"/>
      <c r="AQ6" s="23"/>
      <c r="AR6" s="22"/>
      <c r="AT6" s="16"/>
    </row>
    <row r="7" spans="2:46" s="24" customFormat="1" ht="40.5" customHeight="1" x14ac:dyDescent="0.25">
      <c r="B7" s="1" t="s">
        <v>151</v>
      </c>
      <c r="C7" s="1"/>
      <c r="D7" s="1" t="s">
        <v>2</v>
      </c>
      <c r="E7" s="1"/>
      <c r="F7" s="1" t="s">
        <v>0</v>
      </c>
      <c r="G7" s="1"/>
      <c r="H7" s="1" t="s">
        <v>3</v>
      </c>
      <c r="J7" s="1" t="s">
        <v>7</v>
      </c>
      <c r="L7" s="1" t="s">
        <v>1</v>
      </c>
      <c r="M7" s="1"/>
      <c r="N7" s="1" t="s">
        <v>8</v>
      </c>
      <c r="O7" s="1"/>
      <c r="P7" s="1" t="s">
        <v>9</v>
      </c>
      <c r="Q7" s="1"/>
      <c r="R7" s="1" t="s">
        <v>10</v>
      </c>
      <c r="S7" s="1"/>
      <c r="T7" s="1" t="s">
        <v>11</v>
      </c>
      <c r="U7" s="1"/>
      <c r="V7" s="1" t="s">
        <v>24</v>
      </c>
      <c r="W7" s="1"/>
      <c r="X7" s="1" t="s">
        <v>12</v>
      </c>
      <c r="Z7" s="1" t="s">
        <v>29</v>
      </c>
      <c r="AA7" s="1"/>
      <c r="AB7" s="1" t="s">
        <v>34</v>
      </c>
      <c r="AC7" s="1"/>
      <c r="AD7" s="1" t="s">
        <v>30</v>
      </c>
      <c r="AE7" s="1"/>
      <c r="AF7" s="1" t="s">
        <v>33</v>
      </c>
      <c r="AH7" s="1" t="s">
        <v>5</v>
      </c>
      <c r="AI7" s="1"/>
      <c r="AJ7" s="1" t="s">
        <v>6</v>
      </c>
      <c r="AL7" s="1" t="s">
        <v>28</v>
      </c>
      <c r="AN7" s="1" t="s">
        <v>32</v>
      </c>
      <c r="AP7" s="1" t="s">
        <v>120</v>
      </c>
      <c r="AR7" s="1" t="s">
        <v>121</v>
      </c>
      <c r="AT7" s="25"/>
    </row>
    <row r="8" spans="2:46" s="24" customFormat="1" ht="4.5" customHeight="1" x14ac:dyDescent="0.25">
      <c r="B8" s="2"/>
      <c r="C8" s="2"/>
      <c r="D8" s="2"/>
      <c r="E8" s="2"/>
      <c r="F8" s="2"/>
      <c r="G8" s="2"/>
      <c r="H8" s="2"/>
      <c r="J8" s="2"/>
      <c r="L8" s="2"/>
      <c r="M8" s="2"/>
      <c r="N8" s="2"/>
      <c r="O8" s="2"/>
      <c r="P8" s="2"/>
      <c r="Q8" s="2"/>
      <c r="R8" s="2"/>
      <c r="S8" s="2"/>
      <c r="T8" s="2"/>
      <c r="U8" s="2"/>
      <c r="V8" s="2"/>
      <c r="W8" s="2"/>
      <c r="X8" s="2"/>
      <c r="Z8" s="2"/>
      <c r="AA8" s="2"/>
      <c r="AB8" s="2"/>
      <c r="AC8" s="2"/>
      <c r="AD8" s="2"/>
      <c r="AE8" s="2"/>
      <c r="AF8" s="2"/>
      <c r="AH8" s="2"/>
      <c r="AI8" s="2"/>
      <c r="AJ8" s="2"/>
      <c r="AL8" s="2"/>
      <c r="AN8" s="2"/>
      <c r="AP8" s="2"/>
      <c r="AR8" s="2"/>
      <c r="AT8" s="25"/>
    </row>
    <row r="9" spans="2:46" ht="19.5" customHeight="1" x14ac:dyDescent="0.25">
      <c r="B9" s="70" t="s">
        <v>16</v>
      </c>
      <c r="C9" s="26"/>
      <c r="D9" s="71"/>
      <c r="E9" s="26"/>
      <c r="F9" s="72"/>
      <c r="G9" s="26"/>
      <c r="H9" s="73"/>
      <c r="I9" s="13"/>
      <c r="J9" s="27">
        <f>IF(ISBLANK(H9),0,IF(ISBLANK(F9),"Density Missing",H9/F9))</f>
        <v>0</v>
      </c>
      <c r="K9" s="13"/>
      <c r="L9" s="74"/>
      <c r="M9" s="28"/>
      <c r="N9" s="74"/>
      <c r="O9" s="28"/>
      <c r="P9" s="74"/>
      <c r="Q9" s="28"/>
      <c r="R9" s="74"/>
      <c r="S9" s="28"/>
      <c r="T9" s="74"/>
      <c r="U9" s="28"/>
      <c r="V9" s="74"/>
      <c r="W9" s="29"/>
      <c r="X9" s="30" t="str">
        <f>IF(B9="Blended Cement",L9+N9+P9+R9+T9+V9,"")</f>
        <v/>
      </c>
      <c r="Z9" s="75"/>
      <c r="AA9" s="26"/>
      <c r="AB9" s="75"/>
      <c r="AC9" s="26"/>
      <c r="AD9" s="75"/>
      <c r="AE9" s="26"/>
      <c r="AF9" s="75"/>
      <c r="AH9" s="32">
        <f>IF(B9="None","",IF(AND(B9&lt;&gt;"Blended Cement",B9&lt;&gt;"Other Filler"),VLOOKUP(B9,'LookUp Tables (Hide)'!$B$3:$C$13,2,FALSE),IF(B9="Blended Cement",L9*0.01*cost_opc+N9*0.01*cost_fa+P9*0.01*cost_slag+R9*0.01*cost_mk+T9*0.01*cost_sf+0.01*V9*cost_ls,IF(OR(ISBLANK(Z9),ISBLANK(AB9)),"Add Cost Data",cost_opc*Z9/AB9))))</f>
        <v>175</v>
      </c>
      <c r="AI9" s="26"/>
      <c r="AJ9" s="33">
        <f>IF(ISNUMBER(AH9),AH9*H9*10^-3,0)</f>
        <v>0</v>
      </c>
      <c r="AL9" s="32">
        <f>IF(B9="None","",IF(AND(B9&lt;&gt;"Blended Cement",B9&lt;&gt;"Other Filler"),VLOOKUP(B9,'LookUp Tables (Hide)'!$B$3:$D$13,3,FALSE),IF(B9="Blended Cement",L9*0.01*gwp_opc+N9*0.01*gwp_fa+P9*0.01*gwp_slag+R9*0.01*gwp_mk+T9*0.01*gwp_sf+0.01*V9*gwp_ls,IF(OR(ISBLANK(AD9),ISBLANK(AF9)),"Add GWP Data",gwp_opc*AD9/AF9))))</f>
        <v>0.9</v>
      </c>
      <c r="AN9" s="33">
        <f>IF(ISNUMBER(AL9),AL9*H9,0)</f>
        <v>0</v>
      </c>
      <c r="AP9" s="34">
        <f>IF(B9="Nanomaterials",H9*0.2,0)</f>
        <v>0</v>
      </c>
      <c r="AR9" s="34">
        <f>IF(B9="Nanomaterials",H9*0.8,0)</f>
        <v>0</v>
      </c>
      <c r="AT9" s="16"/>
    </row>
    <row r="10" spans="2:46" s="24" customFormat="1" ht="4.5" customHeight="1" x14ac:dyDescent="0.25">
      <c r="B10" s="2"/>
      <c r="C10" s="2"/>
      <c r="D10" s="2"/>
      <c r="E10" s="2"/>
      <c r="F10" s="10"/>
      <c r="G10" s="10"/>
      <c r="H10" s="10"/>
      <c r="J10" s="35"/>
      <c r="L10" s="36"/>
      <c r="M10" s="37"/>
      <c r="N10" s="36"/>
      <c r="O10" s="37"/>
      <c r="P10" s="36"/>
      <c r="Q10" s="37"/>
      <c r="R10" s="36"/>
      <c r="S10" s="37"/>
      <c r="T10" s="36"/>
      <c r="U10" s="37"/>
      <c r="V10" s="36"/>
      <c r="W10" s="38"/>
      <c r="X10" s="39"/>
      <c r="Z10" s="2"/>
      <c r="AA10" s="2"/>
      <c r="AB10" s="2"/>
      <c r="AC10" s="2"/>
      <c r="AD10" s="2"/>
      <c r="AE10" s="2"/>
      <c r="AF10" s="2"/>
      <c r="AH10" s="40"/>
      <c r="AI10" s="2"/>
      <c r="AJ10" s="41"/>
      <c r="AL10" s="10"/>
      <c r="AN10" s="2"/>
      <c r="AP10" s="10"/>
      <c r="AR10" s="2"/>
      <c r="AT10" s="25"/>
    </row>
    <row r="11" spans="2:46" ht="19.5" customHeight="1" x14ac:dyDescent="0.25">
      <c r="B11" s="70" t="s">
        <v>31</v>
      </c>
      <c r="C11" s="26"/>
      <c r="D11" s="71"/>
      <c r="E11" s="26"/>
      <c r="F11" s="72"/>
      <c r="G11" s="26"/>
      <c r="H11" s="73"/>
      <c r="I11" s="13"/>
      <c r="J11" s="27">
        <f>IF(ISBLANK(H11),0,IF(ISBLANK(F11),"Density Missing",H11/F11))</f>
        <v>0</v>
      </c>
      <c r="K11" s="13"/>
      <c r="L11" s="74"/>
      <c r="M11" s="28"/>
      <c r="N11" s="74"/>
      <c r="O11" s="28"/>
      <c r="P11" s="74"/>
      <c r="Q11" s="28"/>
      <c r="R11" s="74"/>
      <c r="S11" s="28"/>
      <c r="T11" s="74"/>
      <c r="U11" s="28"/>
      <c r="V11" s="74"/>
      <c r="W11" s="29"/>
      <c r="X11" s="30" t="str">
        <f>IF(B11="Blended Cement",L11+N11+P11+R11+T11+V11,"")</f>
        <v/>
      </c>
      <c r="Z11" s="75"/>
      <c r="AA11" s="26"/>
      <c r="AB11" s="75"/>
      <c r="AC11" s="26"/>
      <c r="AD11" s="75"/>
      <c r="AE11" s="26"/>
      <c r="AF11" s="75"/>
      <c r="AH11" s="32" t="str">
        <f>IF(B11="None","",IF(AND(B11&lt;&gt;"Blended Cement",B11&lt;&gt;"Other Filler"),VLOOKUP(B11,'LookUp Tables (Hide)'!$B$3:$C$13,2,FALSE),IF(B11="Blended Cement",L11*0.01*cost_opc+N11*0.01*cost_fa+P11*0.01*cost_slag+R11*0.01*cost_mk+T11*0.01*cost_sf+0.01*V11*cost_ls,IF(OR(ISBLANK(Z11),ISBLANK(AB11)),"Add Cost Data",cost_opc*Z11/AB11))))</f>
        <v/>
      </c>
      <c r="AI11" s="26"/>
      <c r="AJ11" s="33">
        <f>IF(ISNUMBER(AH11),AH11*H11*10^-3,0)</f>
        <v>0</v>
      </c>
      <c r="AL11" s="32" t="str">
        <f>IF(B11="None","",IF(AND(B11&lt;&gt;"Blended Cement",B11&lt;&gt;"Other Filler"),VLOOKUP(B11,'LookUp Tables (Hide)'!$B$3:$D$13,3,FALSE),IF(B11="Blended Cement",L11*0.01*gwp_opc+N11*0.01*gwp_fa+P11*0.01*gwp_slag+R11*0.01*gwp_mk+T11*0.01*gwp_sf+0.01*V11*gwp_ls,IF(OR(ISBLANK(AD11),ISBLANK(AF11)),"Add GWP Data",gwp_opc*AD11/AF11))))</f>
        <v/>
      </c>
      <c r="AN11" s="33">
        <f>IF(ISNUMBER(AL11),AL11*H11,0)</f>
        <v>0</v>
      </c>
      <c r="AP11" s="34">
        <f>IF(B11="Nanomaterials",H11*0.2,0)</f>
        <v>0</v>
      </c>
      <c r="AR11" s="34">
        <f>IF(B11="Nanomaterials",H11*0.8,0)</f>
        <v>0</v>
      </c>
      <c r="AT11" s="16"/>
    </row>
    <row r="12" spans="2:46" s="24" customFormat="1" ht="4.5" customHeight="1" x14ac:dyDescent="0.25">
      <c r="B12" s="2"/>
      <c r="C12" s="2"/>
      <c r="D12" s="2"/>
      <c r="E12" s="2"/>
      <c r="F12" s="10"/>
      <c r="G12" s="10"/>
      <c r="H12" s="10"/>
      <c r="J12" s="35"/>
      <c r="L12" s="36"/>
      <c r="M12" s="37"/>
      <c r="N12" s="36"/>
      <c r="O12" s="37"/>
      <c r="P12" s="36"/>
      <c r="Q12" s="37"/>
      <c r="R12" s="36"/>
      <c r="S12" s="37"/>
      <c r="T12" s="36"/>
      <c r="U12" s="37"/>
      <c r="V12" s="36"/>
      <c r="W12" s="38"/>
      <c r="X12" s="39"/>
      <c r="Z12" s="2"/>
      <c r="AA12" s="2"/>
      <c r="AB12" s="2"/>
      <c r="AC12" s="2"/>
      <c r="AD12" s="2"/>
      <c r="AE12" s="2"/>
      <c r="AF12" s="2"/>
      <c r="AH12" s="40"/>
      <c r="AI12" s="2"/>
      <c r="AJ12" s="41"/>
      <c r="AL12" s="10"/>
      <c r="AN12" s="2"/>
      <c r="AP12" s="10"/>
      <c r="AR12" s="2"/>
      <c r="AT12" s="25"/>
    </row>
    <row r="13" spans="2:46" ht="19.5" customHeight="1" x14ac:dyDescent="0.25">
      <c r="B13" s="70" t="s">
        <v>31</v>
      </c>
      <c r="C13" s="26"/>
      <c r="D13" s="71"/>
      <c r="E13" s="26"/>
      <c r="F13" s="72"/>
      <c r="G13" s="26"/>
      <c r="H13" s="73"/>
      <c r="I13" s="13"/>
      <c r="J13" s="27">
        <f>IF(ISBLANK(H13),0,IF(ISBLANK(F13),"Density Missing",H13/F13))</f>
        <v>0</v>
      </c>
      <c r="K13" s="13"/>
      <c r="L13" s="74"/>
      <c r="M13" s="28"/>
      <c r="N13" s="74"/>
      <c r="O13" s="28"/>
      <c r="P13" s="74"/>
      <c r="Q13" s="28"/>
      <c r="R13" s="74"/>
      <c r="S13" s="28"/>
      <c r="T13" s="74"/>
      <c r="U13" s="28"/>
      <c r="V13" s="74"/>
      <c r="W13" s="29"/>
      <c r="X13" s="30" t="str">
        <f>IF(B13="Blended Cement",L13+N13+P13+R13+T13+V13,"")</f>
        <v/>
      </c>
      <c r="Z13" s="75"/>
      <c r="AA13" s="26"/>
      <c r="AB13" s="75"/>
      <c r="AC13" s="26"/>
      <c r="AD13" s="75"/>
      <c r="AE13" s="26"/>
      <c r="AF13" s="75"/>
      <c r="AH13" s="32" t="str">
        <f>IF(B13="None","",IF(AND(B13&lt;&gt;"Blended Cement",B13&lt;&gt;"Other Filler"),VLOOKUP(B13,'LookUp Tables (Hide)'!$B$3:$C$13,2,FALSE),IF(B13="Blended Cement",L13*0.01*cost_opc+N13*0.01*cost_fa+P13*0.01*cost_slag+R13*0.01*cost_mk+T13*0.01*cost_sf+0.01*V13*cost_ls,IF(OR(ISBLANK(Z13),ISBLANK(AB13)),"Add Cost Data",cost_opc*Z13/AB13))))</f>
        <v/>
      </c>
      <c r="AI13" s="26"/>
      <c r="AJ13" s="33">
        <f>IF(ISNUMBER(AH13),AH13*H13*10^-3,0)</f>
        <v>0</v>
      </c>
      <c r="AL13" s="32" t="str">
        <f>IF(B13="None","",IF(AND(B13&lt;&gt;"Blended Cement",B13&lt;&gt;"Other Filler"),VLOOKUP(B13,'LookUp Tables (Hide)'!$B$3:$D$13,3,FALSE),IF(B13="Blended Cement",L13*0.01*gwp_opc+N13*0.01*gwp_fa+P13*0.01*gwp_slag+R13*0.01*gwp_mk+T13*0.01*gwp_sf+0.01*V13*gwp_ls,IF(OR(ISBLANK(AD13),ISBLANK(AF13)),"Add GWP Data",gwp_opc*AD13/AF13))))</f>
        <v/>
      </c>
      <c r="AN13" s="33">
        <f>IF(ISNUMBER(AL13),AL13*H13,0)</f>
        <v>0</v>
      </c>
      <c r="AP13" s="34">
        <f>IF(B13="Nanomaterials",H13*0.2,0)</f>
        <v>0</v>
      </c>
      <c r="AR13" s="34">
        <f>IF(B13="Nanomaterials",H13*0.8,0)</f>
        <v>0</v>
      </c>
      <c r="AT13" s="16"/>
    </row>
    <row r="14" spans="2:46" s="24" customFormat="1" ht="4.5" customHeight="1" x14ac:dyDescent="0.25">
      <c r="B14" s="2"/>
      <c r="C14" s="2"/>
      <c r="D14" s="2"/>
      <c r="E14" s="2"/>
      <c r="F14" s="10"/>
      <c r="G14" s="10"/>
      <c r="H14" s="10"/>
      <c r="J14" s="35"/>
      <c r="L14" s="36"/>
      <c r="M14" s="37"/>
      <c r="N14" s="36"/>
      <c r="O14" s="37"/>
      <c r="P14" s="36"/>
      <c r="Q14" s="37"/>
      <c r="R14" s="36"/>
      <c r="S14" s="37"/>
      <c r="T14" s="36"/>
      <c r="U14" s="37"/>
      <c r="V14" s="36"/>
      <c r="W14" s="38"/>
      <c r="X14" s="39"/>
      <c r="Z14" s="2"/>
      <c r="AA14" s="2"/>
      <c r="AB14" s="2"/>
      <c r="AC14" s="2"/>
      <c r="AD14" s="2"/>
      <c r="AE14" s="2"/>
      <c r="AF14" s="2"/>
      <c r="AH14" s="40"/>
      <c r="AI14" s="2"/>
      <c r="AJ14" s="41"/>
      <c r="AL14" s="10"/>
      <c r="AN14" s="2"/>
      <c r="AP14" s="10"/>
      <c r="AR14" s="2"/>
      <c r="AT14" s="25"/>
    </row>
    <row r="15" spans="2:46" ht="19.5" customHeight="1" x14ac:dyDescent="0.25">
      <c r="B15" s="70" t="s">
        <v>31</v>
      </c>
      <c r="C15" s="26"/>
      <c r="D15" s="71"/>
      <c r="E15" s="26"/>
      <c r="F15" s="72"/>
      <c r="G15" s="26"/>
      <c r="H15" s="73"/>
      <c r="I15" s="13"/>
      <c r="J15" s="27">
        <f>IF(ISBLANK(H15),0,IF(ISBLANK(F15),"Density Missing",H15/F15))</f>
        <v>0</v>
      </c>
      <c r="K15" s="13"/>
      <c r="L15" s="74"/>
      <c r="M15" s="28"/>
      <c r="N15" s="74"/>
      <c r="O15" s="28"/>
      <c r="P15" s="74"/>
      <c r="Q15" s="28"/>
      <c r="R15" s="74"/>
      <c r="S15" s="28"/>
      <c r="T15" s="74"/>
      <c r="U15" s="28"/>
      <c r="V15" s="74"/>
      <c r="W15" s="29"/>
      <c r="X15" s="30" t="str">
        <f>IF(B15="Blended Cement",L15+N15+P15+R15+T15+V15,"")</f>
        <v/>
      </c>
      <c r="Z15" s="75">
        <v>95</v>
      </c>
      <c r="AA15" s="26"/>
      <c r="AB15" s="75">
        <v>95</v>
      </c>
      <c r="AC15" s="26"/>
      <c r="AD15" s="75"/>
      <c r="AE15" s="26"/>
      <c r="AF15" s="75"/>
      <c r="AH15" s="32" t="str">
        <f>IF(B15="None","",IF(AND(B15&lt;&gt;"Blended Cement",B15&lt;&gt;"Other Filler"),VLOOKUP(B15,'LookUp Tables (Hide)'!$B$3:$C$13,2,FALSE),IF(B15="Blended Cement",L15*0.01*cost_opc+N15*0.01*cost_fa+P15*0.01*cost_slag+R15*0.01*cost_mk+T15*0.01*cost_sf+0.01*V15*cost_ls,IF(OR(ISBLANK(Z15),ISBLANK(AB15)),"Add Cost Data",cost_opc*Z15/AB15))))</f>
        <v/>
      </c>
      <c r="AI15" s="26"/>
      <c r="AJ15" s="33">
        <f>IF(ISNUMBER(AH15),AH15*H15*10^-3,0)</f>
        <v>0</v>
      </c>
      <c r="AL15" s="32" t="str">
        <f>IF(B15="None","",IF(AND(B15&lt;&gt;"Blended Cement",B15&lt;&gt;"Other Filler"),VLOOKUP(B15,'LookUp Tables (Hide)'!$B$3:$D$13,3,FALSE),IF(B15="Blended Cement",L15*0.01*gwp_opc+N15*0.01*gwp_fa+P15*0.01*gwp_slag+R15*0.01*gwp_mk+T15*0.01*gwp_sf+0.01*V15*gwp_ls,IF(OR(ISBLANK(AD15),ISBLANK(AF15)),"Add GWP Data",gwp_opc*AD15/AF15))))</f>
        <v/>
      </c>
      <c r="AN15" s="33">
        <f>IF(ISNUMBER(AL15),AL15*H15,0)</f>
        <v>0</v>
      </c>
      <c r="AP15" s="34">
        <f>IF(B15="Nanomaterials",H15*0.2,0)</f>
        <v>0</v>
      </c>
      <c r="AR15" s="34">
        <f>IF(B15="Nanomaterials",H15*0.8,0)</f>
        <v>0</v>
      </c>
      <c r="AT15" s="16"/>
    </row>
    <row r="16" spans="2:46" s="24" customFormat="1" ht="4.5" customHeight="1" x14ac:dyDescent="0.25">
      <c r="B16" s="2"/>
      <c r="C16" s="2"/>
      <c r="D16" s="2"/>
      <c r="E16" s="2"/>
      <c r="F16" s="10"/>
      <c r="G16" s="10"/>
      <c r="H16" s="10"/>
      <c r="J16" s="35"/>
      <c r="L16" s="36"/>
      <c r="M16" s="37"/>
      <c r="N16" s="36"/>
      <c r="O16" s="37"/>
      <c r="P16" s="36"/>
      <c r="Q16" s="37"/>
      <c r="R16" s="36"/>
      <c r="S16" s="37"/>
      <c r="T16" s="36"/>
      <c r="U16" s="37"/>
      <c r="V16" s="36"/>
      <c r="W16" s="38"/>
      <c r="X16" s="39"/>
      <c r="Z16" s="2"/>
      <c r="AA16" s="2"/>
      <c r="AB16" s="2"/>
      <c r="AC16" s="2"/>
      <c r="AD16" s="2"/>
      <c r="AE16" s="2"/>
      <c r="AF16" s="2"/>
      <c r="AH16" s="40"/>
      <c r="AI16" s="2"/>
      <c r="AJ16" s="41"/>
      <c r="AL16" s="10"/>
      <c r="AN16" s="2"/>
      <c r="AP16" s="10"/>
      <c r="AR16" s="2"/>
      <c r="AT16" s="25"/>
    </row>
    <row r="17" spans="2:47" ht="19.5" customHeight="1" x14ac:dyDescent="0.25">
      <c r="B17" s="70" t="s">
        <v>31</v>
      </c>
      <c r="C17" s="26"/>
      <c r="D17" s="71"/>
      <c r="E17" s="26"/>
      <c r="F17" s="72"/>
      <c r="G17" s="26"/>
      <c r="H17" s="73"/>
      <c r="I17" s="13"/>
      <c r="J17" s="27">
        <f>IF(ISBLANK(H17),0,IF(ISBLANK(F17),"Density Missing",H17/F17))</f>
        <v>0</v>
      </c>
      <c r="K17" s="13"/>
      <c r="L17" s="74"/>
      <c r="M17" s="28"/>
      <c r="N17" s="74"/>
      <c r="O17" s="28"/>
      <c r="P17" s="74"/>
      <c r="Q17" s="28"/>
      <c r="R17" s="74"/>
      <c r="S17" s="28"/>
      <c r="T17" s="74"/>
      <c r="U17" s="28"/>
      <c r="V17" s="74"/>
      <c r="W17" s="29"/>
      <c r="X17" s="30" t="str">
        <f>IF(B17="Blended Cement",L17+N17+P17+R17+T17+V17,"")</f>
        <v/>
      </c>
      <c r="Z17" s="75"/>
      <c r="AA17" s="26"/>
      <c r="AB17" s="75"/>
      <c r="AC17" s="26"/>
      <c r="AD17" s="75">
        <v>0.45200000000000001</v>
      </c>
      <c r="AE17" s="26"/>
      <c r="AF17" s="75">
        <v>0.19</v>
      </c>
      <c r="AH17" s="32" t="str">
        <f>IF(B17="None","",IF(AND(B17&lt;&gt;"Blended Cement",B17&lt;&gt;"Other Filler"),VLOOKUP(B17,'LookUp Tables (Hide)'!$B$3:$C$13,2,FALSE),IF(B17="Blended Cement",L17*0.01*cost_opc+N17*0.01*cost_fa+P17*0.01*cost_slag+R17*0.01*cost_mk+T17*0.01*cost_sf+0.01*V17*cost_ls,IF(OR(ISBLANK(Z17),ISBLANK(AB17)),"Add Cost Data",cost_opc*Z17/AB17))))</f>
        <v/>
      </c>
      <c r="AI17" s="26"/>
      <c r="AJ17" s="33">
        <f>IF(ISNUMBER(AH17),AH17*H17*10^-3,0)</f>
        <v>0</v>
      </c>
      <c r="AL17" s="32" t="str">
        <f>IF(B17="None","",IF(AND(B17&lt;&gt;"Blended Cement",B17&lt;&gt;"Other Filler"),VLOOKUP(B17,'LookUp Tables (Hide)'!$B$3:$D$13,3,FALSE),IF(B17="Blended Cement",L17*0.01*gwp_opc+N17*0.01*gwp_fa+P17*0.01*gwp_slag+R17*0.01*gwp_mk+T17*0.01*gwp_sf+0.01*V17*gwp_ls,IF(OR(ISBLANK(AD17),ISBLANK(AF17)),"Add GWP Data",gwp_opc*AD17/AF17))))</f>
        <v/>
      </c>
      <c r="AN17" s="33">
        <f>IF(ISNUMBER(AL17),AL17*H17,0)</f>
        <v>0</v>
      </c>
      <c r="AP17" s="34">
        <f>IF(B17="Nanomaterials",H17*0.2,0)</f>
        <v>0</v>
      </c>
      <c r="AR17" s="34">
        <f>IF(B17="Nanomaterials",H17*0.8,0)</f>
        <v>0</v>
      </c>
      <c r="AT17" s="16"/>
    </row>
    <row r="18" spans="2:47" s="24" customFormat="1" ht="4.5" customHeight="1" x14ac:dyDescent="0.25">
      <c r="B18" s="2"/>
      <c r="C18" s="2"/>
      <c r="D18" s="2"/>
      <c r="E18" s="2"/>
      <c r="F18" s="10"/>
      <c r="G18" s="10"/>
      <c r="H18" s="10"/>
      <c r="J18" s="35"/>
      <c r="L18" s="36"/>
      <c r="M18" s="37"/>
      <c r="N18" s="36"/>
      <c r="O18" s="37"/>
      <c r="P18" s="36"/>
      <c r="Q18" s="37"/>
      <c r="R18" s="36"/>
      <c r="S18" s="37"/>
      <c r="T18" s="36"/>
      <c r="U18" s="37"/>
      <c r="V18" s="36"/>
      <c r="W18" s="38"/>
      <c r="X18" s="39"/>
      <c r="Z18" s="2"/>
      <c r="AA18" s="2"/>
      <c r="AB18" s="2"/>
      <c r="AC18" s="2"/>
      <c r="AD18" s="2"/>
      <c r="AE18" s="2"/>
      <c r="AF18" s="2"/>
      <c r="AH18" s="40"/>
      <c r="AI18" s="2"/>
      <c r="AJ18" s="41"/>
      <c r="AL18" s="10"/>
      <c r="AN18" s="2"/>
      <c r="AP18" s="10"/>
      <c r="AR18" s="2"/>
      <c r="AT18" s="25"/>
    </row>
    <row r="19" spans="2:47" ht="19.5" customHeight="1" x14ac:dyDescent="0.25">
      <c r="B19" s="70" t="s">
        <v>31</v>
      </c>
      <c r="C19" s="26"/>
      <c r="D19" s="71"/>
      <c r="E19" s="26"/>
      <c r="F19" s="72"/>
      <c r="G19" s="26"/>
      <c r="H19" s="73"/>
      <c r="I19" s="13"/>
      <c r="J19" s="27">
        <f>IF(ISBLANK(H19),0,IF(ISBLANK(F19),"Density Missing",H19/F19))</f>
        <v>0</v>
      </c>
      <c r="K19" s="13"/>
      <c r="L19" s="74"/>
      <c r="M19" s="28"/>
      <c r="N19" s="74"/>
      <c r="O19" s="28"/>
      <c r="P19" s="74"/>
      <c r="Q19" s="28"/>
      <c r="R19" s="74"/>
      <c r="S19" s="28"/>
      <c r="T19" s="74"/>
      <c r="U19" s="28"/>
      <c r="V19" s="74"/>
      <c r="W19" s="29"/>
      <c r="X19" s="30" t="str">
        <f>IF(B19="Blended Cement",L19+N19+P19+R19+T19+V19,"")</f>
        <v/>
      </c>
      <c r="Z19" s="75"/>
      <c r="AA19" s="26"/>
      <c r="AB19" s="75"/>
      <c r="AC19" s="26"/>
      <c r="AD19" s="75"/>
      <c r="AE19" s="26"/>
      <c r="AF19" s="75"/>
      <c r="AH19" s="32" t="str">
        <f>IF(B19="None","",IF(AND(B19&lt;&gt;"Blended Cement",B19&lt;&gt;"Other Filler"),VLOOKUP(B19,'LookUp Tables (Hide)'!$B$3:$C$13,2,FALSE),IF(B19="Blended Cement",L19*0.01*cost_opc+N19*0.01*cost_fa+P19*0.01*cost_slag+R19*0.01*cost_mk+T19*0.01*cost_sf+0.01*V19*cost_ls,IF(OR(ISBLANK(Z19),ISBLANK(AB19)),"Add Cost Data",cost_opc*Z19/AB19))))</f>
        <v/>
      </c>
      <c r="AI19" s="26"/>
      <c r="AJ19" s="33">
        <f>IF(ISNUMBER(AH19),AH19*H19*10^-3,0)</f>
        <v>0</v>
      </c>
      <c r="AL19" s="32" t="str">
        <f>IF(B19="None","",IF(AND(B19&lt;&gt;"Blended Cement",B19&lt;&gt;"Other Filler"),VLOOKUP(B19,'LookUp Tables (Hide)'!$B$3:$D$13,3,FALSE),IF(B19="Blended Cement",L19*0.01*gwp_opc+N19*0.01*gwp_fa+P19*0.01*gwp_slag+R19*0.01*gwp_mk+T19*0.01*gwp_sf+0.01*V19*gwp_ls,IF(OR(ISBLANK(AD19),ISBLANK(AF19)),"Add GWP Data",gwp_opc*AD19/AF19))))</f>
        <v/>
      </c>
      <c r="AN19" s="33">
        <f>IF(ISNUMBER(AL19),AL19*H19,0)</f>
        <v>0</v>
      </c>
      <c r="AP19" s="34">
        <f>IF(B19="Nanomaterials",H19*0.2,0)</f>
        <v>0</v>
      </c>
      <c r="AR19" s="34">
        <f>IF(B19="Nanomaterials",H19*0.8,0)</f>
        <v>0</v>
      </c>
      <c r="AT19" s="16"/>
    </row>
    <row r="20" spans="2:47" s="24" customFormat="1" ht="4.5" customHeight="1" x14ac:dyDescent="0.25">
      <c r="B20" s="2"/>
      <c r="C20" s="2"/>
      <c r="D20" s="2"/>
      <c r="E20" s="2"/>
      <c r="F20" s="2"/>
      <c r="G20" s="2"/>
      <c r="H20" s="2"/>
      <c r="J20" s="2"/>
      <c r="L20" s="2"/>
      <c r="M20" s="2"/>
      <c r="N20" s="2"/>
      <c r="O20" s="2"/>
      <c r="P20" s="2"/>
      <c r="Q20" s="2"/>
      <c r="R20" s="2"/>
      <c r="S20" s="2"/>
      <c r="T20" s="2"/>
      <c r="U20" s="2"/>
      <c r="V20" s="2"/>
      <c r="W20" s="2"/>
      <c r="X20" s="2"/>
      <c r="Z20" s="2"/>
      <c r="AA20" s="2"/>
      <c r="AB20" s="2"/>
      <c r="AC20" s="2"/>
      <c r="AD20" s="2"/>
      <c r="AE20" s="2"/>
      <c r="AF20" s="2"/>
      <c r="AH20" s="2"/>
      <c r="AI20" s="2"/>
      <c r="AJ20" s="2"/>
      <c r="AL20" s="2"/>
      <c r="AN20" s="2"/>
      <c r="AP20" s="2"/>
      <c r="AR20" s="2"/>
      <c r="AT20" s="25"/>
    </row>
    <row r="21" spans="2:47" s="24" customFormat="1" ht="19.5" customHeight="1" x14ac:dyDescent="0.25">
      <c r="B21" s="8"/>
      <c r="C21" s="8"/>
      <c r="D21" s="8"/>
      <c r="E21" s="26"/>
      <c r="F21" s="42" t="s">
        <v>27</v>
      </c>
      <c r="G21" s="26"/>
      <c r="H21" s="43">
        <f>H9+H11+H13+H15+H17+H19</f>
        <v>0</v>
      </c>
      <c r="J21" s="43">
        <f>IFERROR(J9+J11+J13+J15+J17+J19,"Something is Missing")</f>
        <v>0</v>
      </c>
      <c r="K21" s="13"/>
      <c r="L21" s="44">
        <f>($H$9*L9/100)+($H$11*L11/100)+($H$13*L13/100)+($H$15*L15/100)+($H$17*L17/100)+($H$19*L19/100)</f>
        <v>0</v>
      </c>
      <c r="M21" s="13"/>
      <c r="N21" s="44">
        <f>($H$9*N9/100)+($H$11*N11/100)+($H$13*N13/100)+($H$15*N15/100)+($H$17*N17/100)+($H$19*N19/100)</f>
        <v>0</v>
      </c>
      <c r="O21" s="13"/>
      <c r="P21" s="44">
        <f>($H$9*P9/100)+($H$11*P11/100)+($H$13*P13/100)+($H$15*P15/100)+($H$17*P17/100)+($H$19*P19/100)</f>
        <v>0</v>
      </c>
      <c r="Q21" s="13"/>
      <c r="R21" s="44">
        <f>($H$9*R9/100)+($H$11*R11/100)+($H$13*R13/100)+($H$15*R15/100)+($H$17*R17/100)+($H$19*R19/100)</f>
        <v>0</v>
      </c>
      <c r="S21" s="13"/>
      <c r="T21" s="44">
        <f>($H$9*T9/100)+($H$11*T11/100)+($H$13*T13/100)+($H$15*T15/100)+($H$17*T17/100)+($H$19*T19/100)</f>
        <v>0</v>
      </c>
      <c r="U21" s="13"/>
      <c r="V21" s="44">
        <f>($H$9*V9/100)+($H$11*V11/100)+($H$13*V13/100)+($H$15*V15/100)+($H$17*V17/100)+($H$19*V19/100)</f>
        <v>0</v>
      </c>
      <c r="W21" s="13"/>
      <c r="X21" s="8"/>
      <c r="Y21" s="13"/>
      <c r="Z21" s="8"/>
      <c r="AA21" s="8"/>
      <c r="AB21" s="8"/>
      <c r="AC21" s="8"/>
      <c r="AD21" s="8"/>
      <c r="AE21" s="8"/>
      <c r="AF21" s="8"/>
      <c r="AH21" s="42" t="s">
        <v>27</v>
      </c>
      <c r="AI21" s="2"/>
      <c r="AJ21" s="43">
        <f>AJ9+AJ11+AJ13+AJ15+AJ17+AJ19</f>
        <v>0</v>
      </c>
      <c r="AL21" s="42" t="s">
        <v>27</v>
      </c>
      <c r="AN21" s="43">
        <f>AN9+AN11+AN13+AN15+AN17+AN19</f>
        <v>0</v>
      </c>
      <c r="AP21" s="43">
        <f>AP9+AP11+AP13+AP15+AP17+AP19</f>
        <v>0</v>
      </c>
      <c r="AR21" s="43">
        <f>AR9+AR11+AR13+AR15+AR17+AR19</f>
        <v>0</v>
      </c>
      <c r="AT21" s="25"/>
    </row>
    <row r="22" spans="2:47" s="24" customFormat="1" ht="4.5" customHeight="1" x14ac:dyDescent="0.25">
      <c r="B22" s="2"/>
      <c r="C22" s="2"/>
      <c r="D22" s="2"/>
      <c r="E22" s="2"/>
      <c r="F22" s="2"/>
      <c r="G22" s="2"/>
      <c r="H22" s="2"/>
      <c r="J22" s="2"/>
      <c r="L22" s="2"/>
      <c r="M22" s="2"/>
      <c r="N22" s="2"/>
      <c r="O22" s="2"/>
      <c r="P22" s="2"/>
      <c r="Q22" s="2"/>
      <c r="R22" s="2"/>
      <c r="S22" s="2"/>
      <c r="T22" s="2"/>
      <c r="U22" s="2"/>
      <c r="V22" s="2"/>
      <c r="W22" s="2"/>
      <c r="X22" s="2"/>
      <c r="Z22" s="2"/>
      <c r="AA22" s="2"/>
      <c r="AB22" s="2"/>
      <c r="AC22" s="2"/>
      <c r="AD22" s="2"/>
      <c r="AE22" s="2"/>
      <c r="AF22" s="2"/>
      <c r="AH22" s="2"/>
      <c r="AI22" s="2"/>
      <c r="AJ22" s="2"/>
      <c r="AL22" s="2"/>
      <c r="AN22" s="2"/>
      <c r="AP22" s="2"/>
      <c r="AR22" s="2"/>
      <c r="AT22" s="25"/>
    </row>
    <row r="23" spans="2:47" s="24" customFormat="1" ht="55.5" customHeight="1" x14ac:dyDescent="0.25">
      <c r="B23" s="116" t="s">
        <v>82</v>
      </c>
      <c r="C23" s="117"/>
      <c r="D23" s="117"/>
      <c r="E23" s="117"/>
      <c r="F23" s="117"/>
      <c r="G23" s="117"/>
      <c r="H23" s="118"/>
      <c r="J23" s="25"/>
      <c r="L23" s="126" t="s">
        <v>177</v>
      </c>
      <c r="M23" s="117"/>
      <c r="N23" s="117"/>
      <c r="O23" s="117"/>
      <c r="P23" s="117"/>
      <c r="Q23" s="117"/>
      <c r="R23" s="117"/>
      <c r="S23" s="117"/>
      <c r="T23" s="117"/>
      <c r="U23" s="117"/>
      <c r="V23" s="117"/>
      <c r="W23" s="117"/>
      <c r="X23" s="118"/>
      <c r="Z23" s="116" t="s">
        <v>77</v>
      </c>
      <c r="AA23" s="117"/>
      <c r="AB23" s="117"/>
      <c r="AC23" s="117"/>
      <c r="AD23" s="117"/>
      <c r="AE23" s="117"/>
      <c r="AF23" s="118"/>
      <c r="AH23" s="8"/>
      <c r="AI23" s="8"/>
      <c r="AJ23" s="8"/>
      <c r="AK23" s="25"/>
      <c r="AL23" s="8"/>
      <c r="AM23" s="25"/>
      <c r="AN23" s="8"/>
      <c r="AP23" s="116" t="s">
        <v>152</v>
      </c>
      <c r="AQ23" s="117"/>
      <c r="AR23" s="118"/>
      <c r="AT23" s="25"/>
    </row>
    <row r="24" spans="2:47" ht="37.5" customHeight="1" x14ac:dyDescent="0.35">
      <c r="B24" s="17" t="s">
        <v>50</v>
      </c>
      <c r="D24" s="13"/>
      <c r="F24" s="13"/>
      <c r="H24" s="13"/>
      <c r="I24" s="13"/>
      <c r="K24" s="13"/>
      <c r="AQ24" s="14"/>
      <c r="AS24" s="14"/>
      <c r="AT24" s="45"/>
      <c r="AU24" s="14"/>
    </row>
    <row r="25" spans="2:47" ht="18.75" customHeight="1" x14ac:dyDescent="0.25">
      <c r="B25" s="18" t="s">
        <v>85</v>
      </c>
      <c r="D25" s="13"/>
      <c r="I25" s="13"/>
      <c r="J25" s="18" t="s">
        <v>88</v>
      </c>
      <c r="K25" s="13"/>
      <c r="L25" s="18" t="s">
        <v>94</v>
      </c>
      <c r="Z25" s="18" t="s">
        <v>95</v>
      </c>
      <c r="AH25" s="19" t="s">
        <v>96</v>
      </c>
      <c r="AL25" s="18" t="s">
        <v>97</v>
      </c>
      <c r="AQ25" s="14"/>
      <c r="AS25" s="14"/>
      <c r="AT25" s="45"/>
      <c r="AU25" s="14"/>
    </row>
    <row r="26" spans="2:47" ht="3" customHeight="1" x14ac:dyDescent="0.25">
      <c r="B26" s="20"/>
      <c r="C26" s="20"/>
      <c r="D26" s="21"/>
      <c r="E26" s="20"/>
      <c r="F26" s="21"/>
      <c r="G26" s="20"/>
      <c r="H26" s="21"/>
      <c r="I26" s="13"/>
      <c r="J26" s="22"/>
      <c r="K26" s="13"/>
      <c r="L26" s="20"/>
      <c r="M26" s="20"/>
      <c r="N26" s="20"/>
      <c r="O26" s="20"/>
      <c r="P26" s="20"/>
      <c r="Q26" s="20"/>
      <c r="R26" s="20"/>
      <c r="S26" s="20"/>
      <c r="T26" s="20"/>
      <c r="U26" s="20"/>
      <c r="V26" s="20"/>
      <c r="W26" s="20"/>
      <c r="X26" s="20"/>
      <c r="Z26" s="22"/>
      <c r="AA26" s="22"/>
      <c r="AB26" s="22"/>
      <c r="AC26" s="22"/>
      <c r="AD26" s="22"/>
      <c r="AE26" s="22"/>
      <c r="AF26" s="22"/>
      <c r="AH26" s="22"/>
      <c r="AI26" s="23"/>
      <c r="AJ26" s="22"/>
      <c r="AL26" s="22"/>
      <c r="AM26" s="23"/>
      <c r="AN26" s="22"/>
      <c r="AQ26" s="14"/>
      <c r="AS26" s="14"/>
      <c r="AT26" s="45"/>
      <c r="AU26" s="14"/>
    </row>
    <row r="27" spans="2:47" s="24" customFormat="1" ht="40.5" customHeight="1" x14ac:dyDescent="0.25">
      <c r="B27" s="1" t="s">
        <v>153</v>
      </c>
      <c r="C27" s="1"/>
      <c r="D27" s="1" t="s">
        <v>2</v>
      </c>
      <c r="E27" s="1"/>
      <c r="F27" s="1" t="s">
        <v>0</v>
      </c>
      <c r="G27" s="1"/>
      <c r="H27" s="1" t="s">
        <v>41</v>
      </c>
      <c r="J27" s="1" t="s">
        <v>7</v>
      </c>
      <c r="L27" s="1" t="s">
        <v>35</v>
      </c>
      <c r="M27" s="1"/>
      <c r="N27" s="1" t="s">
        <v>36</v>
      </c>
      <c r="O27" s="1"/>
      <c r="P27" s="1" t="s">
        <v>37</v>
      </c>
      <c r="Q27" s="1"/>
      <c r="R27" s="1" t="s">
        <v>38</v>
      </c>
      <c r="S27" s="1"/>
      <c r="T27" s="1" t="s">
        <v>39</v>
      </c>
      <c r="U27" s="1"/>
      <c r="V27" s="1" t="s">
        <v>40</v>
      </c>
      <c r="W27" s="1"/>
      <c r="X27" s="1" t="s">
        <v>51</v>
      </c>
      <c r="Z27" s="1" t="s">
        <v>43</v>
      </c>
      <c r="AA27" s="1"/>
      <c r="AB27" s="1" t="s">
        <v>42</v>
      </c>
      <c r="AC27" s="1"/>
      <c r="AD27" s="1" t="s">
        <v>56</v>
      </c>
      <c r="AE27" s="1"/>
      <c r="AF27" s="1" t="s">
        <v>57</v>
      </c>
      <c r="AH27" s="1" t="s">
        <v>5</v>
      </c>
      <c r="AI27" s="1"/>
      <c r="AJ27" s="1" t="s">
        <v>6</v>
      </c>
      <c r="AL27" s="1" t="s">
        <v>28</v>
      </c>
      <c r="AN27" s="1" t="s">
        <v>32</v>
      </c>
      <c r="AP27" s="14"/>
      <c r="AQ27" s="14"/>
      <c r="AR27" s="14"/>
      <c r="AS27" s="14"/>
      <c r="AT27" s="45"/>
      <c r="AU27" s="14"/>
    </row>
    <row r="28" spans="2:47" s="24" customFormat="1" ht="4.5" customHeight="1" x14ac:dyDescent="0.25">
      <c r="B28" s="2"/>
      <c r="C28" s="2"/>
      <c r="D28" s="2"/>
      <c r="E28" s="2"/>
      <c r="F28" s="2"/>
      <c r="G28" s="2"/>
      <c r="H28" s="2"/>
      <c r="J28" s="2"/>
      <c r="L28" s="2"/>
      <c r="M28" s="2"/>
      <c r="N28" s="2"/>
      <c r="O28" s="2"/>
      <c r="P28" s="2"/>
      <c r="Q28" s="2"/>
      <c r="R28" s="2"/>
      <c r="S28" s="2"/>
      <c r="T28" s="2"/>
      <c r="U28" s="2"/>
      <c r="V28" s="2"/>
      <c r="W28" s="2"/>
      <c r="X28" s="2"/>
      <c r="Z28" s="2"/>
      <c r="AA28" s="2"/>
      <c r="AB28" s="2"/>
      <c r="AC28" s="2"/>
      <c r="AD28" s="2"/>
      <c r="AE28" s="2"/>
      <c r="AF28" s="2"/>
      <c r="AH28" s="2"/>
      <c r="AI28" s="2"/>
      <c r="AJ28" s="2"/>
      <c r="AL28" s="2"/>
      <c r="AN28" s="2"/>
      <c r="AP28" s="14"/>
      <c r="AQ28" s="14"/>
      <c r="AR28" s="14"/>
      <c r="AS28" s="14"/>
      <c r="AT28" s="45"/>
      <c r="AU28" s="14"/>
    </row>
    <row r="29" spans="2:47" ht="19.5" customHeight="1" x14ac:dyDescent="0.25">
      <c r="B29" s="76" t="s">
        <v>13</v>
      </c>
      <c r="C29" s="26"/>
      <c r="D29" s="77"/>
      <c r="E29" s="26"/>
      <c r="F29" s="78"/>
      <c r="G29" s="26"/>
      <c r="H29" s="79"/>
      <c r="I29" s="13"/>
      <c r="J29" s="46">
        <f>IF(ISBLANK(H29),0,IF(ISBLANK(F29),"Density Missing",H29/F29))</f>
        <v>0</v>
      </c>
      <c r="K29" s="13"/>
      <c r="L29" s="80"/>
      <c r="M29" s="47"/>
      <c r="N29" s="80"/>
      <c r="O29" s="47"/>
      <c r="P29" s="80"/>
      <c r="Q29" s="47"/>
      <c r="R29" s="80"/>
      <c r="S29" s="47"/>
      <c r="T29" s="80"/>
      <c r="U29" s="47"/>
      <c r="V29" s="80"/>
      <c r="X29" s="27">
        <f>IF(B29="None",,IF(AND(ISNUMBER(H29),H29&gt;0),100*H29/($H$29+$H$31+$H$33+$H$35+$H$37+$H$39),0))</f>
        <v>0</v>
      </c>
      <c r="Z29" s="48" t="s">
        <v>44</v>
      </c>
      <c r="AB29" s="49">
        <f>IF(AND(ISBLANK($H$29),ISBLANK($H$31),ISBLANK($H$33),ISBLANK($H$35),ISBLANK($H$37),ISBLANK($H$39)),,($L$29*$X$29/100)+($L$31*$X$31/100)+($L$33*$X$33/100)+($L$35*$X$35/100)+($L$37*$X$37/100)+($L$39*$X$39/100))</f>
        <v>0</v>
      </c>
      <c r="AD29" s="49">
        <f>100-AB29</f>
        <v>100</v>
      </c>
      <c r="AF29" s="49">
        <f>AD29</f>
        <v>100</v>
      </c>
      <c r="AH29" s="32">
        <f>IF(B29="None","",IF(AND(B29&lt;&gt;"Blended Cement",B29&lt;&gt;"Other Filler"),VLOOKUP(B29,'LookUp Tables (Hide)'!$B$3:$C$13,2,FALSE),IF(B29="Blended Cement",L29*0.01*cost_opc+N29*0.01*cost_fa+P29*0.01*cost_slag+R29*0.01*cost_mk+T29*0.01*cost_sf+0.01*V29*cost_ls,IF(OR(ISBLANK(Z29),ISBLANK(AB29)),"Add Cost Data",cost_opc*Z29/AB29))))</f>
        <v>15</v>
      </c>
      <c r="AJ29" s="33">
        <f>IF(ISNUMBER(AH29),AH29*H29*10^-3,0)</f>
        <v>0</v>
      </c>
      <c r="AL29" s="32">
        <f>IF(B29="None","",IF(AND(B29&lt;&gt;"Blended Cement",B29&lt;&gt;"Other Filler"),VLOOKUP(B29,'LookUp Tables (Hide)'!$B$3:$D$13,3,FALSE),IF(B29="Blended Cement",L29*0.01*gwp_opc+N29*0.01*gwp_fa+P29*0.01*gwp_slag+R29*0.01*gwp_mk+T29*0.01*gwp_sf+0.01*V29*gwp_ls,IF(OR(ISBLANK(AD29),ISBLANK(AF29)),"Add GWP Data",gwp_opc*AD29/AF29))))</f>
        <v>0.01</v>
      </c>
      <c r="AN29" s="33">
        <f>IF(ISNUMBER(AL29),AL29*H29,0)</f>
        <v>0</v>
      </c>
      <c r="AQ29" s="14"/>
      <c r="AS29" s="14"/>
      <c r="AT29" s="45"/>
      <c r="AU29" s="14"/>
    </row>
    <row r="30" spans="2:47" s="24" customFormat="1" ht="4.5" customHeight="1" x14ac:dyDescent="0.25">
      <c r="B30" s="2"/>
      <c r="C30" s="2"/>
      <c r="D30" s="2"/>
      <c r="E30" s="2"/>
      <c r="F30" s="50"/>
      <c r="G30" s="2"/>
      <c r="H30" s="2"/>
      <c r="J30" s="2"/>
      <c r="L30" s="9"/>
      <c r="M30" s="9"/>
      <c r="N30" s="9"/>
      <c r="O30" s="9"/>
      <c r="P30" s="9"/>
      <c r="Q30" s="9"/>
      <c r="R30" s="9"/>
      <c r="S30" s="9"/>
      <c r="T30" s="9"/>
      <c r="U30" s="9"/>
      <c r="V30" s="9"/>
      <c r="W30" s="2"/>
      <c r="X30" s="50"/>
      <c r="Z30" s="2"/>
      <c r="AA30" s="2"/>
      <c r="AB30" s="51"/>
      <c r="AC30" s="2"/>
      <c r="AD30" s="51"/>
      <c r="AE30" s="2"/>
      <c r="AF30" s="51"/>
      <c r="AH30" s="10"/>
      <c r="AI30" s="2"/>
      <c r="AJ30" s="41"/>
      <c r="AL30" s="10"/>
      <c r="AN30" s="2"/>
      <c r="AP30" s="14"/>
      <c r="AQ30" s="14"/>
      <c r="AR30" s="14"/>
      <c r="AS30" s="14"/>
      <c r="AT30" s="45"/>
      <c r="AU30" s="14"/>
    </row>
    <row r="31" spans="2:47" ht="19.5" customHeight="1" x14ac:dyDescent="0.25">
      <c r="B31" s="76" t="s">
        <v>31</v>
      </c>
      <c r="C31" s="26"/>
      <c r="D31" s="77"/>
      <c r="E31" s="26"/>
      <c r="F31" s="78"/>
      <c r="G31" s="26"/>
      <c r="H31" s="79"/>
      <c r="I31" s="13"/>
      <c r="J31" s="46">
        <f>IF(ISBLANK(H31),0,IF(ISBLANK(F31),"Density Missing",H31/F31))</f>
        <v>0</v>
      </c>
      <c r="K31" s="13"/>
      <c r="L31" s="80"/>
      <c r="M31" s="47"/>
      <c r="N31" s="80"/>
      <c r="O31" s="47"/>
      <c r="P31" s="80"/>
      <c r="Q31" s="47"/>
      <c r="R31" s="80"/>
      <c r="S31" s="47"/>
      <c r="T31" s="80"/>
      <c r="U31" s="47"/>
      <c r="V31" s="80"/>
      <c r="X31" s="27">
        <f>IF(B31="None",,IF(AND(ISNUMBER(H31),H31&gt;0),100*H31/($H$29+$H$31+$H$33+$H$35+$H$37+$H$39),0))</f>
        <v>0</v>
      </c>
      <c r="Z31" s="48" t="s">
        <v>45</v>
      </c>
      <c r="AB31" s="49">
        <f>IF(AND(ISBLANK($H$29),ISBLANK($H$31),ISBLANK($H$33),ISBLANK($H$35),ISBLANK($H$37),ISBLANK($H$39)),,($N$29*$X$29/100)+($N$31*$X$31/100)+($N$33*$X$33/100)+($N$35*$X$35/100)+($N$37*$X$37/100)+($N$39*$X$39/100))</f>
        <v>0</v>
      </c>
      <c r="AD31" s="49">
        <f>100-AB31</f>
        <v>100</v>
      </c>
      <c r="AF31" s="49">
        <f>AD31-AD29</f>
        <v>0</v>
      </c>
      <c r="AH31" s="32" t="str">
        <f>IF(B31="None","",IF(AND(B31&lt;&gt;"Blended Cement",B31&lt;&gt;"Other Filler"),VLOOKUP(B31,'LookUp Tables (Hide)'!$B$3:$C$13,2,FALSE),IF(B31="Blended Cement",L31*0.01*cost_opc+N31*0.01*cost_fa+P31*0.01*cost_slag+R31*0.01*cost_mk+T31*0.01*cost_sf+0.01*V31*cost_ls,IF(OR(ISBLANK(Z31),ISBLANK(AB31)),"Add Cost Data",cost_opc*Z31/AB31))))</f>
        <v/>
      </c>
      <c r="AJ31" s="33">
        <f>IF(ISNUMBER(AH31),AH31*H31*10^-3,0)</f>
        <v>0</v>
      </c>
      <c r="AL31" s="32" t="str">
        <f>IF(B31="None","",IF(AND(B31&lt;&gt;"Blended Cement",B31&lt;&gt;"Other Filler"),VLOOKUP(B31,'LookUp Tables (Hide)'!$B$3:$D$13,3,FALSE),IF(B31="Blended Cement",L31*0.01*gwp_opc+N31*0.01*gwp_fa+P31*0.01*gwp_slag+R31*0.01*gwp_mk+T31*0.01*gwp_sf+0.01*V31*gwp_ls,IF(OR(ISBLANK(AD31),ISBLANK(AF31)),"Add GWP Data",gwp_opc*AD31/AF31))))</f>
        <v/>
      </c>
      <c r="AN31" s="33">
        <f>IF(ISNUMBER(AL31),AL31*H31,0)</f>
        <v>0</v>
      </c>
      <c r="AQ31" s="14"/>
      <c r="AS31" s="14"/>
      <c r="AT31" s="45"/>
      <c r="AU31" s="14"/>
    </row>
    <row r="32" spans="2:47" s="24" customFormat="1" ht="4.5" customHeight="1" x14ac:dyDescent="0.25">
      <c r="B32" s="2"/>
      <c r="C32" s="2"/>
      <c r="D32" s="2"/>
      <c r="E32" s="2"/>
      <c r="F32" s="50"/>
      <c r="G32" s="2"/>
      <c r="H32" s="2"/>
      <c r="J32" s="2"/>
      <c r="L32" s="9"/>
      <c r="M32" s="9"/>
      <c r="N32" s="9"/>
      <c r="O32" s="9"/>
      <c r="P32" s="9"/>
      <c r="Q32" s="9"/>
      <c r="R32" s="9"/>
      <c r="S32" s="9"/>
      <c r="T32" s="9"/>
      <c r="U32" s="9"/>
      <c r="V32" s="9"/>
      <c r="W32" s="2"/>
      <c r="X32" s="50"/>
      <c r="Z32" s="2"/>
      <c r="AA32" s="2"/>
      <c r="AB32" s="51"/>
      <c r="AC32" s="2"/>
      <c r="AD32" s="51"/>
      <c r="AE32" s="2"/>
      <c r="AF32" s="51"/>
      <c r="AG32" s="2"/>
      <c r="AH32" s="10"/>
      <c r="AI32" s="2"/>
      <c r="AJ32" s="41"/>
      <c r="AL32" s="10"/>
      <c r="AN32" s="2"/>
      <c r="AP32" s="14"/>
      <c r="AQ32" s="14"/>
      <c r="AR32" s="14"/>
      <c r="AS32" s="14"/>
      <c r="AT32" s="45"/>
      <c r="AU32" s="14"/>
    </row>
    <row r="33" spans="2:47" ht="19.5" customHeight="1" x14ac:dyDescent="0.25">
      <c r="B33" s="76" t="s">
        <v>31</v>
      </c>
      <c r="C33" s="26"/>
      <c r="D33" s="77"/>
      <c r="E33" s="26"/>
      <c r="F33" s="78"/>
      <c r="G33" s="26"/>
      <c r="H33" s="79"/>
      <c r="I33" s="13"/>
      <c r="J33" s="46">
        <f>IF(ISBLANK(H33),0,IF(ISBLANK(F33),"Density Missing",H33/F33))</f>
        <v>0</v>
      </c>
      <c r="K33" s="13"/>
      <c r="L33" s="80"/>
      <c r="M33" s="47"/>
      <c r="N33" s="80"/>
      <c r="O33" s="47"/>
      <c r="P33" s="80"/>
      <c r="Q33" s="47"/>
      <c r="R33" s="80"/>
      <c r="S33" s="47"/>
      <c r="T33" s="80"/>
      <c r="U33" s="47"/>
      <c r="V33" s="80"/>
      <c r="X33" s="27">
        <f>IF(B33="None",,IF(AND(ISNUMBER(H33),H33&gt;0),100*H33/($H$29+$H$31+$H$33+$H$35+$H$37+$H$39),0))</f>
        <v>0</v>
      </c>
      <c r="Z33" s="48" t="s">
        <v>46</v>
      </c>
      <c r="AB33" s="49">
        <f>IF(AND(ISBLANK($H$29),ISBLANK($H$31),ISBLANK($H$33),ISBLANK($H$35),ISBLANK($H$37),ISBLANK($H$39)),,($P$29*$X$29/100)+($P$31*$X$31/100)+($P$33*$X$33/100)+($P$35*$X$35/100)+($P$37*$X$37/100)+($P$39*$X$39/100))</f>
        <v>0</v>
      </c>
      <c r="AD33" s="49">
        <f>100-AB33</f>
        <v>100</v>
      </c>
      <c r="AF33" s="49">
        <f>AD33-AD31</f>
        <v>0</v>
      </c>
      <c r="AH33" s="32" t="str">
        <f>IF(B33="None","",IF(AND(B33&lt;&gt;"Blended Cement",B33&lt;&gt;"Other Filler"),VLOOKUP(B33,'LookUp Tables (Hide)'!$B$3:$C$13,2,FALSE),IF(B33="Blended Cement",L33*0.01*cost_opc+N33*0.01*cost_fa+P33*0.01*cost_slag+R33*0.01*cost_mk+T33*0.01*cost_sf+0.01*V33*cost_ls,IF(OR(ISBLANK(Z33),ISBLANK(AB33)),"Add Cost Data",cost_opc*Z33/AB33))))</f>
        <v/>
      </c>
      <c r="AJ33" s="33">
        <f>IF(ISNUMBER(AH33),AH33*H33*10^-3,0)</f>
        <v>0</v>
      </c>
      <c r="AL33" s="32" t="str">
        <f>IF(B33="None","",IF(AND(B33&lt;&gt;"Blended Cement",B33&lt;&gt;"Other Filler"),VLOOKUP(B33,'LookUp Tables (Hide)'!$B$3:$D$13,3,FALSE),IF(B33="Blended Cement",L33*0.01*gwp_opc+N33*0.01*gwp_fa+P33*0.01*gwp_slag+R33*0.01*gwp_mk+T33*0.01*gwp_sf+0.01*V33*gwp_ls,IF(OR(ISBLANK(AD33),ISBLANK(AF33)),"Add GWP Data",gwp_opc*AD33/AF33))))</f>
        <v/>
      </c>
      <c r="AN33" s="33">
        <f>IF(ISNUMBER(AL33),AL33*H33,0)</f>
        <v>0</v>
      </c>
      <c r="AQ33" s="14"/>
      <c r="AS33" s="14"/>
      <c r="AT33" s="45"/>
      <c r="AU33" s="14"/>
    </row>
    <row r="34" spans="2:47" s="24" customFormat="1" ht="4.5" customHeight="1" x14ac:dyDescent="0.25">
      <c r="B34" s="2"/>
      <c r="C34" s="2"/>
      <c r="D34" s="2"/>
      <c r="E34" s="2"/>
      <c r="F34" s="50"/>
      <c r="G34" s="2"/>
      <c r="H34" s="2"/>
      <c r="J34" s="2"/>
      <c r="L34" s="9"/>
      <c r="M34" s="9"/>
      <c r="N34" s="9"/>
      <c r="O34" s="9"/>
      <c r="P34" s="9"/>
      <c r="Q34" s="9"/>
      <c r="R34" s="9"/>
      <c r="S34" s="9"/>
      <c r="T34" s="9"/>
      <c r="U34" s="9"/>
      <c r="V34" s="9"/>
      <c r="W34" s="2"/>
      <c r="X34" s="50"/>
      <c r="Z34" s="2"/>
      <c r="AA34" s="2"/>
      <c r="AB34" s="51"/>
      <c r="AC34" s="2"/>
      <c r="AD34" s="51"/>
      <c r="AE34" s="2"/>
      <c r="AF34" s="51"/>
      <c r="AG34" s="2"/>
      <c r="AH34" s="10"/>
      <c r="AI34" s="2"/>
      <c r="AJ34" s="41"/>
      <c r="AL34" s="10"/>
      <c r="AN34" s="2"/>
      <c r="AP34" s="14"/>
      <c r="AQ34" s="14"/>
      <c r="AR34" s="14"/>
      <c r="AS34" s="14"/>
      <c r="AT34" s="45"/>
      <c r="AU34" s="14"/>
    </row>
    <row r="35" spans="2:47" ht="19.5" customHeight="1" x14ac:dyDescent="0.25">
      <c r="B35" s="76" t="s">
        <v>31</v>
      </c>
      <c r="C35" s="26"/>
      <c r="D35" s="77"/>
      <c r="E35" s="26"/>
      <c r="F35" s="78"/>
      <c r="G35" s="26"/>
      <c r="H35" s="79"/>
      <c r="I35" s="13"/>
      <c r="J35" s="46">
        <f>IF(ISBLANK(H35),0,IF(ISBLANK(F35),"Density Missing",H35/F35))</f>
        <v>0</v>
      </c>
      <c r="K35" s="13"/>
      <c r="L35" s="80"/>
      <c r="M35" s="47"/>
      <c r="N35" s="80"/>
      <c r="O35" s="47"/>
      <c r="P35" s="80"/>
      <c r="Q35" s="47"/>
      <c r="R35" s="80"/>
      <c r="S35" s="47"/>
      <c r="T35" s="80"/>
      <c r="U35" s="47"/>
      <c r="V35" s="80"/>
      <c r="X35" s="27">
        <f>IF(B35="None",,IF(AND(ISNUMBER(H35),H35&gt;0),100*H35/($H$29+$H$31+$H$33+$H$35+$H$37+$H$39),0))</f>
        <v>0</v>
      </c>
      <c r="Z35" s="48" t="s">
        <v>47</v>
      </c>
      <c r="AB35" s="49">
        <f>IF(AND(ISBLANK($H$29),ISBLANK($H$31),ISBLANK($H$33),ISBLANK($H$35),ISBLANK($H$37),ISBLANK($H$39)),,($R$29*$X$29/100)+($R$31*$X$31/100)+($R$33*$X$33/100)+($R$35*$X$35/100)+($R$37*$X$37/100)+($R$39*$X$39/100))</f>
        <v>0</v>
      </c>
      <c r="AD35" s="49">
        <f>100-AB35</f>
        <v>100</v>
      </c>
      <c r="AF35" s="49">
        <f>AD35-AD33</f>
        <v>0</v>
      </c>
      <c r="AH35" s="32" t="str">
        <f>IF(B35="None","",IF(AND(B35&lt;&gt;"Blended Cement",B35&lt;&gt;"Other Filler"),VLOOKUP(B35,'LookUp Tables (Hide)'!$B$3:$C$13,2,FALSE),IF(B35="Blended Cement",L35*0.01*cost_opc+N35*0.01*cost_fa+P35*0.01*cost_slag+R35*0.01*cost_mk+T35*0.01*cost_sf+0.01*V35*cost_ls,IF(OR(ISBLANK(Z35),ISBLANK(AB35)),"Add Cost Data",cost_opc*Z35/AB35))))</f>
        <v/>
      </c>
      <c r="AJ35" s="33">
        <f>IF(ISNUMBER(AH35),AH35*H35*10^-3,0)</f>
        <v>0</v>
      </c>
      <c r="AL35" s="32" t="str">
        <f>IF(B35="None","",IF(AND(B35&lt;&gt;"Blended Cement",B35&lt;&gt;"Other Filler"),VLOOKUP(B35,'LookUp Tables (Hide)'!$B$3:$D$13,3,FALSE),IF(B35="Blended Cement",L35*0.01*gwp_opc+N35*0.01*gwp_fa+P35*0.01*gwp_slag+R35*0.01*gwp_mk+T35*0.01*gwp_sf+0.01*V35*gwp_ls,IF(OR(ISBLANK(AD35),ISBLANK(AF35)),"Add GWP Data",gwp_opc*AD35/AF35))))</f>
        <v/>
      </c>
      <c r="AN35" s="33">
        <f>IF(ISNUMBER(AL35),AL35*H35,0)</f>
        <v>0</v>
      </c>
      <c r="AQ35" s="14"/>
      <c r="AS35" s="14"/>
      <c r="AT35" s="45"/>
      <c r="AU35" s="14"/>
    </row>
    <row r="36" spans="2:47" s="24" customFormat="1" ht="4.5" customHeight="1" x14ac:dyDescent="0.25">
      <c r="B36" s="2"/>
      <c r="C36" s="2"/>
      <c r="D36" s="2"/>
      <c r="E36" s="2"/>
      <c r="F36" s="50"/>
      <c r="G36" s="2"/>
      <c r="H36" s="2"/>
      <c r="J36" s="2"/>
      <c r="L36" s="9"/>
      <c r="M36" s="9"/>
      <c r="N36" s="9"/>
      <c r="O36" s="9"/>
      <c r="P36" s="9"/>
      <c r="Q36" s="9"/>
      <c r="R36" s="9"/>
      <c r="S36" s="9"/>
      <c r="T36" s="9"/>
      <c r="U36" s="9"/>
      <c r="V36" s="9"/>
      <c r="W36" s="2"/>
      <c r="X36" s="50"/>
      <c r="Z36" s="2"/>
      <c r="AA36" s="2"/>
      <c r="AB36" s="51"/>
      <c r="AC36" s="2"/>
      <c r="AD36" s="51"/>
      <c r="AE36" s="2"/>
      <c r="AF36" s="51"/>
      <c r="AH36" s="10"/>
      <c r="AI36" s="2"/>
      <c r="AJ36" s="41"/>
      <c r="AL36" s="10"/>
      <c r="AN36" s="2"/>
      <c r="AP36" s="14"/>
      <c r="AQ36" s="14"/>
      <c r="AR36" s="14"/>
      <c r="AS36" s="14"/>
      <c r="AT36" s="45"/>
      <c r="AU36" s="14"/>
    </row>
    <row r="37" spans="2:47" ht="19.5" customHeight="1" x14ac:dyDescent="0.25">
      <c r="B37" s="76" t="s">
        <v>31</v>
      </c>
      <c r="C37" s="26"/>
      <c r="D37" s="77"/>
      <c r="E37" s="26"/>
      <c r="F37" s="78"/>
      <c r="G37" s="26"/>
      <c r="H37" s="79"/>
      <c r="I37" s="13"/>
      <c r="J37" s="46">
        <f>IF(ISBLANK(H37),0,IF(ISBLANK(F37),"Density Missing",H37/F37))</f>
        <v>0</v>
      </c>
      <c r="K37" s="13"/>
      <c r="L37" s="80"/>
      <c r="M37" s="47"/>
      <c r="N37" s="80"/>
      <c r="O37" s="47"/>
      <c r="P37" s="80"/>
      <c r="Q37" s="47"/>
      <c r="R37" s="80"/>
      <c r="S37" s="47"/>
      <c r="T37" s="80"/>
      <c r="U37" s="47"/>
      <c r="V37" s="80"/>
      <c r="X37" s="27">
        <f>IF(B37="None",,IF(AND(ISNUMBER(H37),H37&gt;0),100*H37/($H$29+$H$31+$H$33+$H$35+$H$37+$H$39),0))</f>
        <v>0</v>
      </c>
      <c r="Z37" s="48" t="s">
        <v>48</v>
      </c>
      <c r="AB37" s="49">
        <f>IF(AND(ISBLANK($H$29),ISBLANK($H$31),ISBLANK($H$33),ISBLANK($H$35),ISBLANK($H$37),ISBLANK($H$39)),,($T$29*$X$29/100)+($T$31*$X$31/100)+($T$33*$X$33/100)+($T$35*$X$35/100)+($T$37*$X$37/100)+($T$39*$X$39/100))</f>
        <v>0</v>
      </c>
      <c r="AD37" s="49">
        <f>100-AB37</f>
        <v>100</v>
      </c>
      <c r="AF37" s="49">
        <f>AD37-AD35</f>
        <v>0</v>
      </c>
      <c r="AH37" s="32" t="str">
        <f>IF(B37="None","",IF(AND(B37&lt;&gt;"Blended Cement",B37&lt;&gt;"Other Filler"),VLOOKUP(B37,'LookUp Tables (Hide)'!$B$3:$C$13,2,FALSE),IF(B37="Blended Cement",L37*0.01*cost_opc+N37*0.01*cost_fa+P37*0.01*cost_slag+R37*0.01*cost_mk+T37*0.01*cost_sf+0.01*V37*cost_ls,IF(OR(ISBLANK(Z37),ISBLANK(AB37)),"Add Cost Data",cost_opc*Z37/AB37))))</f>
        <v/>
      </c>
      <c r="AJ37" s="33">
        <f>IF(ISNUMBER(AH37),AH37*H37*10^-3,0)</f>
        <v>0</v>
      </c>
      <c r="AL37" s="32" t="str">
        <f>IF(B37="None","",IF(AND(B37&lt;&gt;"Blended Cement",B37&lt;&gt;"Other Filler"),VLOOKUP(B37,'LookUp Tables (Hide)'!$B$3:$D$13,3,FALSE),IF(B37="Blended Cement",L37*0.01*gwp_opc+N37*0.01*gwp_fa+P37*0.01*gwp_slag+R37*0.01*gwp_mk+T37*0.01*gwp_sf+0.01*V37*gwp_ls,IF(OR(ISBLANK(AD37),ISBLANK(AF37)),"Add GWP Data",gwp_opc*AD37/AF37))))</f>
        <v/>
      </c>
      <c r="AN37" s="33">
        <f>IF(ISNUMBER(AL37),AL37*H37,0)</f>
        <v>0</v>
      </c>
      <c r="AQ37" s="14"/>
      <c r="AS37" s="14"/>
      <c r="AT37" s="45"/>
      <c r="AU37" s="14"/>
    </row>
    <row r="38" spans="2:47" s="24" customFormat="1" ht="4.5" customHeight="1" x14ac:dyDescent="0.25">
      <c r="B38" s="2"/>
      <c r="C38" s="2"/>
      <c r="D38" s="2"/>
      <c r="E38" s="2"/>
      <c r="F38" s="50"/>
      <c r="G38" s="2"/>
      <c r="H38" s="2"/>
      <c r="J38" s="2"/>
      <c r="L38" s="9"/>
      <c r="M38" s="9"/>
      <c r="N38" s="9"/>
      <c r="O38" s="9"/>
      <c r="P38" s="9"/>
      <c r="Q38" s="9"/>
      <c r="R38" s="9"/>
      <c r="S38" s="9"/>
      <c r="T38" s="9"/>
      <c r="U38" s="9"/>
      <c r="V38" s="9"/>
      <c r="W38" s="2"/>
      <c r="X38" s="50"/>
      <c r="Z38" s="2"/>
      <c r="AA38" s="2"/>
      <c r="AB38" s="51"/>
      <c r="AC38" s="2"/>
      <c r="AD38" s="51"/>
      <c r="AE38" s="2"/>
      <c r="AF38" s="51"/>
      <c r="AH38" s="10"/>
      <c r="AI38" s="2"/>
      <c r="AJ38" s="41"/>
      <c r="AL38" s="10"/>
      <c r="AN38" s="2"/>
      <c r="AP38" s="14"/>
      <c r="AQ38" s="14"/>
      <c r="AR38" s="14"/>
      <c r="AS38" s="14"/>
      <c r="AT38" s="45"/>
      <c r="AU38" s="14"/>
    </row>
    <row r="39" spans="2:47" ht="19.5" customHeight="1" x14ac:dyDescent="0.25">
      <c r="B39" s="76" t="s">
        <v>31</v>
      </c>
      <c r="C39" s="26"/>
      <c r="D39" s="77"/>
      <c r="E39" s="26"/>
      <c r="F39" s="78"/>
      <c r="G39" s="26"/>
      <c r="H39" s="79"/>
      <c r="I39" s="13"/>
      <c r="J39" s="46">
        <f>IF(ISBLANK(H39),0,IF(ISBLANK(F39),"Density Missing",H39/F39))</f>
        <v>0</v>
      </c>
      <c r="K39" s="13"/>
      <c r="L39" s="80"/>
      <c r="M39" s="47"/>
      <c r="N39" s="80"/>
      <c r="O39" s="47"/>
      <c r="P39" s="80"/>
      <c r="Q39" s="47"/>
      <c r="R39" s="80"/>
      <c r="S39" s="47"/>
      <c r="T39" s="80"/>
      <c r="U39" s="47"/>
      <c r="V39" s="80"/>
      <c r="X39" s="27">
        <f>IF(B39="None",,IF(AND(ISNUMBER(H39),H39&gt;0),100*H39/($H$29+$H$31+$H$33+$H$35+$H$37+$H$39),0))</f>
        <v>0</v>
      </c>
      <c r="Z39" s="48" t="s">
        <v>49</v>
      </c>
      <c r="AB39" s="49">
        <f>IF(AND(ISBLANK($H$29),ISBLANK($H$31),ISBLANK($H$33),ISBLANK($H$35),ISBLANK($H$37),ISBLANK($H$39)),,($V$29*$X$29/100)+($V$31*$X$31/100)+($V$33*$X$33/100)+($V$35*$X$35/100)+($V$37*$X$37/100)+($V$39*$X$39/100))</f>
        <v>0</v>
      </c>
      <c r="AD39" s="49">
        <f>100-AB39</f>
        <v>100</v>
      </c>
      <c r="AF39" s="49">
        <f>AD39-AD37</f>
        <v>0</v>
      </c>
      <c r="AH39" s="32" t="str">
        <f>IF(B39="None","",IF(AND(B39&lt;&gt;"Blended Cement",B39&lt;&gt;"Other Filler"),VLOOKUP(B39,'LookUp Tables (Hide)'!$B$3:$C$13,2,FALSE),IF(B39="Blended Cement",L39*0.01*cost_opc+N39*0.01*cost_fa+P39*0.01*cost_slag+R39*0.01*cost_mk+T39*0.01*cost_sf+0.01*V39*cost_ls,IF(OR(ISBLANK(Z39),ISBLANK(AB39)),"Add Cost Data",cost_opc*Z39/AB39))))</f>
        <v/>
      </c>
      <c r="AJ39" s="33">
        <f>IF(ISNUMBER(AH39),AH39*H39*10^-3,0)</f>
        <v>0</v>
      </c>
      <c r="AL39" s="32" t="str">
        <f>IF(B39="None","",IF(AND(B39&lt;&gt;"Blended Cement",B39&lt;&gt;"Other Filler"),VLOOKUP(B39,'LookUp Tables (Hide)'!$B$3:$D$13,3,FALSE),IF(B39="Blended Cement",L39*0.01*gwp_opc+N39*0.01*gwp_fa+P39*0.01*gwp_slag+R39*0.01*gwp_mk+T39*0.01*gwp_sf+0.01*V39*gwp_ls,IF(OR(ISBLANK(AD39),ISBLANK(AF39)),"Add GWP Data",gwp_opc*AD39/AF39))))</f>
        <v/>
      </c>
      <c r="AN39" s="33">
        <f>IF(ISNUMBER(AL39),AL39*H39,0)</f>
        <v>0</v>
      </c>
      <c r="AQ39" s="14"/>
      <c r="AS39" s="14"/>
      <c r="AT39" s="45"/>
      <c r="AU39" s="14"/>
    </row>
    <row r="40" spans="2:47" s="24" customFormat="1" ht="4.5" customHeight="1" x14ac:dyDescent="0.25">
      <c r="B40" s="2"/>
      <c r="C40" s="2"/>
      <c r="D40" s="2"/>
      <c r="E40" s="2"/>
      <c r="F40" s="2"/>
      <c r="G40" s="2"/>
      <c r="H40" s="2"/>
      <c r="J40" s="2"/>
      <c r="L40" s="2"/>
      <c r="M40" s="2"/>
      <c r="N40" s="2"/>
      <c r="O40" s="2"/>
      <c r="P40" s="2"/>
      <c r="Q40" s="2"/>
      <c r="R40" s="2"/>
      <c r="S40" s="2"/>
      <c r="T40" s="2"/>
      <c r="U40" s="2"/>
      <c r="V40" s="2"/>
      <c r="W40" s="2"/>
      <c r="X40" s="2"/>
      <c r="Z40" s="2"/>
      <c r="AA40" s="2"/>
      <c r="AB40" s="2"/>
      <c r="AC40" s="2"/>
      <c r="AD40" s="2"/>
      <c r="AE40" s="2"/>
      <c r="AF40" s="2"/>
      <c r="AH40" s="2"/>
      <c r="AI40" s="2"/>
      <c r="AJ40" s="2"/>
      <c r="AL40" s="2"/>
      <c r="AN40" s="2"/>
      <c r="AP40" s="14"/>
      <c r="AQ40" s="14"/>
      <c r="AR40" s="14"/>
      <c r="AS40" s="14"/>
      <c r="AT40" s="45"/>
      <c r="AU40" s="14"/>
    </row>
    <row r="41" spans="2:47" s="24" customFormat="1" ht="19.5" customHeight="1" x14ac:dyDescent="0.25">
      <c r="B41" s="8"/>
      <c r="C41" s="8"/>
      <c r="D41" s="8"/>
      <c r="E41" s="8"/>
      <c r="F41" s="42" t="s">
        <v>27</v>
      </c>
      <c r="G41" s="26"/>
      <c r="H41" s="43">
        <f>H29+H31+H33+H35+H37+H39</f>
        <v>0</v>
      </c>
      <c r="I41" s="25"/>
      <c r="J41" s="43">
        <f>IFERROR(J29+J31+J33+J35+J37+J39,"Something is Missing")</f>
        <v>0</v>
      </c>
      <c r="K41" s="13"/>
      <c r="L41" s="8"/>
      <c r="M41" s="8"/>
      <c r="N41" s="8"/>
      <c r="O41" s="8"/>
      <c r="P41" s="8"/>
      <c r="Q41" s="8"/>
      <c r="R41" s="8"/>
      <c r="S41" s="8"/>
      <c r="T41" s="8"/>
      <c r="U41" s="8"/>
      <c r="V41" s="8"/>
      <c r="W41" s="8"/>
      <c r="X41" s="8"/>
      <c r="Y41" s="13"/>
      <c r="Z41" s="48" t="s">
        <v>58</v>
      </c>
      <c r="AA41" s="13"/>
      <c r="AB41" s="52">
        <f>(AD29+AD31+AD33+AD35+AD37+AD39)/100</f>
        <v>6</v>
      </c>
      <c r="AC41" s="13"/>
      <c r="AD41" s="48" t="s">
        <v>59</v>
      </c>
      <c r="AE41" s="8"/>
      <c r="AF41" s="31" t="str">
        <f>IF(OR(AND(AB35&gt;45,AF37&gt;45),AND(AB33&gt;45,AF35&gt;45),AND(AB31&gt;45,AF33&gt;45),AND(AB29&gt;45,AF31&gt;45)),"Fail","OK")</f>
        <v>OK</v>
      </c>
      <c r="AH41" s="42" t="s">
        <v>27</v>
      </c>
      <c r="AI41" s="2"/>
      <c r="AJ41" s="43">
        <f>AJ29+AJ31+AJ33+AJ35+AJ37+AJ39</f>
        <v>0</v>
      </c>
      <c r="AL41" s="42" t="s">
        <v>27</v>
      </c>
      <c r="AN41" s="43">
        <f>AN29+AN31+AN33+AN35+AN37+AN39</f>
        <v>0</v>
      </c>
      <c r="AP41" s="14"/>
      <c r="AQ41" s="14"/>
      <c r="AR41" s="14"/>
      <c r="AS41" s="14"/>
      <c r="AT41" s="45"/>
      <c r="AU41" s="14"/>
    </row>
    <row r="42" spans="2:47" s="24" customFormat="1" ht="4.5" customHeight="1" x14ac:dyDescent="0.25">
      <c r="B42" s="2"/>
      <c r="C42" s="2"/>
      <c r="D42" s="2"/>
      <c r="E42" s="2"/>
      <c r="F42" s="2"/>
      <c r="G42" s="2"/>
      <c r="H42" s="2"/>
      <c r="J42" s="2"/>
      <c r="L42" s="2"/>
      <c r="M42" s="2"/>
      <c r="N42" s="2"/>
      <c r="O42" s="2"/>
      <c r="P42" s="2"/>
      <c r="Q42" s="2"/>
      <c r="R42" s="2"/>
      <c r="S42" s="2"/>
      <c r="T42" s="2"/>
      <c r="U42" s="2"/>
      <c r="V42" s="2"/>
      <c r="W42" s="2"/>
      <c r="X42" s="2"/>
      <c r="Z42" s="2"/>
      <c r="AA42" s="2"/>
      <c r="AB42" s="2"/>
      <c r="AC42" s="2"/>
      <c r="AD42" s="2"/>
      <c r="AE42" s="2"/>
      <c r="AF42" s="2"/>
      <c r="AH42" s="2"/>
      <c r="AI42" s="2"/>
      <c r="AJ42" s="2"/>
      <c r="AL42" s="2"/>
      <c r="AN42" s="2"/>
      <c r="AP42" s="14"/>
      <c r="AQ42" s="14"/>
      <c r="AR42" s="14"/>
      <c r="AS42" s="14"/>
      <c r="AT42" s="45"/>
      <c r="AU42" s="14"/>
    </row>
    <row r="43" spans="2:47" s="24" customFormat="1" ht="55.5" customHeight="1" x14ac:dyDescent="0.25">
      <c r="B43" s="116" t="s">
        <v>81</v>
      </c>
      <c r="C43" s="117"/>
      <c r="D43" s="117"/>
      <c r="E43" s="117"/>
      <c r="F43" s="117"/>
      <c r="G43" s="117"/>
      <c r="H43" s="118"/>
      <c r="J43" s="2"/>
      <c r="L43" s="126" t="s">
        <v>78</v>
      </c>
      <c r="M43" s="117"/>
      <c r="N43" s="117"/>
      <c r="O43" s="117"/>
      <c r="P43" s="117"/>
      <c r="Q43" s="117"/>
      <c r="R43" s="117"/>
      <c r="S43" s="117"/>
      <c r="T43" s="117"/>
      <c r="U43" s="117"/>
      <c r="V43" s="117"/>
      <c r="W43" s="117"/>
      <c r="X43" s="118"/>
      <c r="Z43" s="116" t="s">
        <v>79</v>
      </c>
      <c r="AA43" s="117"/>
      <c r="AB43" s="117"/>
      <c r="AC43" s="117"/>
      <c r="AD43" s="117"/>
      <c r="AE43" s="117"/>
      <c r="AF43" s="118"/>
      <c r="AH43" s="8"/>
      <c r="AI43" s="8"/>
      <c r="AJ43" s="8"/>
      <c r="AK43" s="25"/>
      <c r="AL43" s="8"/>
      <c r="AM43" s="25"/>
      <c r="AN43" s="8"/>
      <c r="AO43" s="25"/>
      <c r="AP43" s="14"/>
      <c r="AQ43" s="14"/>
      <c r="AR43" s="14"/>
      <c r="AS43" s="14"/>
      <c r="AT43" s="45"/>
      <c r="AU43" s="14"/>
    </row>
    <row r="44" spans="2:47" ht="37.5" customHeight="1" x14ac:dyDescent="0.35">
      <c r="B44" s="17" t="s">
        <v>52</v>
      </c>
      <c r="D44" s="13"/>
      <c r="F44" s="13"/>
      <c r="H44" s="13"/>
      <c r="I44" s="13"/>
      <c r="K44" s="13"/>
      <c r="AH44" s="53"/>
      <c r="AQ44" s="14"/>
      <c r="AS44" s="14"/>
      <c r="AT44" s="45"/>
      <c r="AU44" s="14"/>
    </row>
    <row r="45" spans="2:47" ht="18.75" customHeight="1" x14ac:dyDescent="0.25">
      <c r="B45" s="18" t="s">
        <v>86</v>
      </c>
      <c r="D45" s="13"/>
      <c r="I45" s="13"/>
      <c r="J45" s="18" t="s">
        <v>87</v>
      </c>
      <c r="K45" s="13"/>
      <c r="L45" s="18" t="s">
        <v>98</v>
      </c>
      <c r="Z45" s="18" t="s">
        <v>101</v>
      </c>
      <c r="AH45" s="19" t="s">
        <v>102</v>
      </c>
      <c r="AL45" s="18" t="s">
        <v>103</v>
      </c>
      <c r="AQ45" s="14"/>
      <c r="AS45" s="14"/>
      <c r="AT45" s="45"/>
      <c r="AU45" s="14"/>
    </row>
    <row r="46" spans="2:47" ht="3" customHeight="1" x14ac:dyDescent="0.25">
      <c r="B46" s="20"/>
      <c r="C46" s="20"/>
      <c r="D46" s="21"/>
      <c r="E46" s="20"/>
      <c r="F46" s="21"/>
      <c r="G46" s="20"/>
      <c r="H46" s="21"/>
      <c r="I46" s="13"/>
      <c r="J46" s="22"/>
      <c r="K46" s="13"/>
      <c r="L46" s="22"/>
      <c r="M46" s="22"/>
      <c r="N46" s="22"/>
      <c r="O46" s="22"/>
      <c r="P46" s="22"/>
      <c r="Q46" s="22"/>
      <c r="R46" s="22"/>
      <c r="S46" s="22"/>
      <c r="T46" s="22"/>
      <c r="U46" s="22"/>
      <c r="V46" s="22"/>
      <c r="W46" s="22"/>
      <c r="X46" s="22"/>
      <c r="Z46" s="20"/>
      <c r="AA46" s="20"/>
      <c r="AB46" s="20"/>
      <c r="AC46" s="20"/>
      <c r="AD46" s="20"/>
      <c r="AE46" s="20"/>
      <c r="AF46" s="20"/>
      <c r="AH46" s="22"/>
      <c r="AI46" s="23"/>
      <c r="AJ46" s="22"/>
      <c r="AL46" s="22"/>
      <c r="AM46" s="23"/>
      <c r="AN46" s="22"/>
      <c r="AQ46" s="14"/>
      <c r="AS46" s="14"/>
      <c r="AT46" s="45"/>
      <c r="AU46" s="14"/>
    </row>
    <row r="47" spans="2:47" s="24" customFormat="1" ht="40.5" customHeight="1" x14ac:dyDescent="0.25">
      <c r="B47" s="1" t="s">
        <v>154</v>
      </c>
      <c r="C47" s="1"/>
      <c r="D47" s="1" t="s">
        <v>53</v>
      </c>
      <c r="E47" s="1"/>
      <c r="F47" s="1" t="s">
        <v>0</v>
      </c>
      <c r="G47" s="1"/>
      <c r="H47" s="1" t="s">
        <v>54</v>
      </c>
      <c r="J47" s="1" t="s">
        <v>7</v>
      </c>
      <c r="L47" s="1" t="s">
        <v>69</v>
      </c>
      <c r="M47" s="1"/>
      <c r="N47" s="1" t="s">
        <v>71</v>
      </c>
      <c r="O47" s="1"/>
      <c r="P47" s="1" t="s">
        <v>70</v>
      </c>
      <c r="Q47" s="1"/>
      <c r="R47" s="1"/>
      <c r="S47" s="1"/>
      <c r="T47" s="1"/>
      <c r="U47" s="1"/>
      <c r="V47" s="1"/>
      <c r="W47" s="1"/>
      <c r="X47" s="1"/>
      <c r="Z47" s="1" t="s">
        <v>73</v>
      </c>
      <c r="AA47" s="1"/>
      <c r="AB47" s="1" t="s">
        <v>34</v>
      </c>
      <c r="AC47" s="1"/>
      <c r="AD47" s="1" t="s">
        <v>75</v>
      </c>
      <c r="AE47" s="1"/>
      <c r="AF47" s="1" t="s">
        <v>33</v>
      </c>
      <c r="AH47" s="1" t="s">
        <v>74</v>
      </c>
      <c r="AI47" s="1"/>
      <c r="AJ47" s="1" t="s">
        <v>6</v>
      </c>
      <c r="AL47" s="1" t="s">
        <v>76</v>
      </c>
      <c r="AN47" s="1" t="s">
        <v>32</v>
      </c>
      <c r="AP47" s="14"/>
      <c r="AQ47" s="14"/>
      <c r="AR47" s="14"/>
      <c r="AS47" s="14"/>
      <c r="AT47" s="45"/>
      <c r="AU47" s="14"/>
    </row>
    <row r="48" spans="2:47" ht="4.5" customHeight="1" x14ac:dyDescent="0.25">
      <c r="L48" s="14"/>
      <c r="AQ48" s="14"/>
      <c r="AS48" s="14"/>
      <c r="AT48" s="45"/>
      <c r="AU48" s="14"/>
    </row>
    <row r="49" spans="1:47" ht="19.5" customHeight="1" x14ac:dyDescent="0.25">
      <c r="A49" s="24"/>
      <c r="B49" s="76" t="s">
        <v>31</v>
      </c>
      <c r="C49" s="26"/>
      <c r="D49" s="77"/>
      <c r="E49" s="26"/>
      <c r="F49" s="78"/>
      <c r="G49" s="26"/>
      <c r="H49" s="79"/>
      <c r="I49" s="13"/>
      <c r="J49" s="27">
        <f>IF(ISBLANK(H49),0,H49/1000)</f>
        <v>0</v>
      </c>
      <c r="L49" s="54">
        <f>IF(ISBLANK(H49),0,IF(ISBLANK(F49),"Density Missing",H49/1000*F49))</f>
        <v>0</v>
      </c>
      <c r="N49" s="54">
        <f>L49*0.4</f>
        <v>0</v>
      </c>
      <c r="P49" s="54">
        <f>L49*0.6</f>
        <v>0</v>
      </c>
      <c r="R49" s="16"/>
      <c r="S49" s="16"/>
      <c r="T49" s="16"/>
      <c r="U49" s="16"/>
      <c r="V49" s="16"/>
      <c r="W49" s="16"/>
      <c r="X49" s="16"/>
      <c r="Z49" s="75">
        <v>1</v>
      </c>
      <c r="AA49" s="26"/>
      <c r="AB49" s="81"/>
      <c r="AC49" s="26"/>
      <c r="AD49" s="75">
        <v>1.8</v>
      </c>
      <c r="AE49" s="26"/>
      <c r="AF49" s="75">
        <v>0.9</v>
      </c>
      <c r="AH49" s="32" t="str">
        <f>IF(B49="None","",IF(B49="Other",IF(OR(ISBLANK(Z49),ISBLANK(AB49)),"Add Cost Data",(Z49/AB49)*cost_opc),VLOOKUP('02-Mix Design'!B49,'LookUp Tables (Hide)'!$B$16:$D$23,2,FALSE)))</f>
        <v/>
      </c>
      <c r="AJ49" s="33">
        <f>IF(ISNUMBER(AH49),AH49*J49,0)</f>
        <v>0</v>
      </c>
      <c r="AL49" s="32" t="str">
        <f>IF(B49="None","",IF(B49="Other",IF(OR(ISBLANK(AD49),ISBLANK(AF49)),"Add GPW Data",(AD49/AF49)*gwp_opc),VLOOKUP('02-Mix Design'!B49,'LookUp Tables (Hide)'!$B$16:$D$23,3,FALSE)))</f>
        <v/>
      </c>
      <c r="AN49" s="33">
        <f>IF(ISNUMBER(AL49),AL49*J49,0)</f>
        <v>0</v>
      </c>
      <c r="AQ49" s="14"/>
      <c r="AS49" s="14"/>
      <c r="AT49" s="45"/>
      <c r="AU49" s="14"/>
    </row>
    <row r="50" spans="1:47" ht="4.5" customHeight="1" x14ac:dyDescent="0.25">
      <c r="F50" s="55"/>
      <c r="Z50" s="2"/>
      <c r="AA50" s="2"/>
      <c r="AB50" s="2"/>
      <c r="AC50" s="2"/>
      <c r="AD50" s="2"/>
      <c r="AE50" s="2"/>
      <c r="AF50" s="2"/>
      <c r="AH50" s="10"/>
      <c r="AI50" s="2"/>
      <c r="AJ50" s="41"/>
      <c r="AK50" s="24"/>
      <c r="AL50" s="10"/>
      <c r="AM50" s="24"/>
      <c r="AN50" s="2"/>
      <c r="AO50" s="24"/>
      <c r="AQ50" s="14"/>
      <c r="AS50" s="14"/>
      <c r="AT50" s="45"/>
      <c r="AU50" s="14"/>
    </row>
    <row r="51" spans="1:47" ht="19.5" customHeight="1" x14ac:dyDescent="0.25">
      <c r="A51" s="24"/>
      <c r="B51" s="76" t="s">
        <v>31</v>
      </c>
      <c r="C51" s="26"/>
      <c r="D51" s="77"/>
      <c r="E51" s="26"/>
      <c r="F51" s="78"/>
      <c r="G51" s="26"/>
      <c r="H51" s="79"/>
      <c r="J51" s="27">
        <f>IF(ISBLANK(H51),0,H51/1000)</f>
        <v>0</v>
      </c>
      <c r="L51" s="54">
        <f>IF(ISBLANK(H51),0,IF(ISBLANK(F51),"Density Missing",H51/1000*F51))</f>
        <v>0</v>
      </c>
      <c r="N51" s="54">
        <f>L51*0.4</f>
        <v>0</v>
      </c>
      <c r="P51" s="54">
        <f>L51*0.6</f>
        <v>0</v>
      </c>
      <c r="R51" s="16"/>
      <c r="S51" s="16"/>
      <c r="T51" s="16"/>
      <c r="U51" s="16"/>
      <c r="V51" s="16"/>
      <c r="W51" s="16"/>
      <c r="X51" s="16"/>
      <c r="Z51" s="75"/>
      <c r="AA51" s="26"/>
      <c r="AB51" s="81"/>
      <c r="AC51" s="26"/>
      <c r="AD51" s="75"/>
      <c r="AE51" s="26"/>
      <c r="AF51" s="75"/>
      <c r="AH51" s="32" t="str">
        <f>IF(B51="None","",IF(B51="Other",IF(OR(ISBLANK(Z51),ISBLANK(AB51)),"Add Cost Data",(Z51/AB51)*cost_opc),VLOOKUP('02-Mix Design'!B51,'LookUp Tables (Hide)'!$B$16:$D$23,2,FALSE)))</f>
        <v/>
      </c>
      <c r="AJ51" s="33">
        <f>IF(ISNUMBER(AH51),AH51*J51,0)</f>
        <v>0</v>
      </c>
      <c r="AL51" s="32" t="str">
        <f>IF(B51="None","",IF(B51="Other",IF(OR(ISBLANK(AD51),ISBLANK(AF51)),"Add GPW Data",(AD51/AF51)*gwp_opc),VLOOKUP('02-Mix Design'!B51,'LookUp Tables (Hide)'!$B$16:$D$23,3,FALSE)))</f>
        <v/>
      </c>
      <c r="AN51" s="33">
        <f>IF(ISNUMBER(AL51),AL51*J51,0)</f>
        <v>0</v>
      </c>
      <c r="AQ51" s="14"/>
      <c r="AS51" s="14"/>
      <c r="AT51" s="45"/>
      <c r="AU51" s="14"/>
    </row>
    <row r="52" spans="1:47" ht="4.5" customHeight="1" x14ac:dyDescent="0.25">
      <c r="F52" s="55"/>
      <c r="Z52" s="2"/>
      <c r="AA52" s="2"/>
      <c r="AB52" s="2"/>
      <c r="AC52" s="2"/>
      <c r="AD52" s="2"/>
      <c r="AE52" s="2"/>
      <c r="AF52" s="2"/>
      <c r="AH52" s="10"/>
      <c r="AI52" s="2"/>
      <c r="AJ52" s="41"/>
      <c r="AK52" s="24"/>
      <c r="AL52" s="10"/>
      <c r="AM52" s="24"/>
      <c r="AN52" s="2"/>
      <c r="AO52" s="24"/>
      <c r="AQ52" s="14"/>
      <c r="AS52" s="14"/>
      <c r="AT52" s="45"/>
      <c r="AU52" s="14"/>
    </row>
    <row r="53" spans="1:47" ht="19.5" customHeight="1" x14ac:dyDescent="0.25">
      <c r="A53" s="24"/>
      <c r="B53" s="76" t="s">
        <v>31</v>
      </c>
      <c r="C53" s="26"/>
      <c r="D53" s="77"/>
      <c r="E53" s="26"/>
      <c r="F53" s="78"/>
      <c r="G53" s="26"/>
      <c r="H53" s="79"/>
      <c r="J53" s="27">
        <f>IF(ISBLANK(H53),0,H53/1000)</f>
        <v>0</v>
      </c>
      <c r="L53" s="54">
        <f>IF(ISBLANK(H53),0,IF(ISBLANK(F53),"Density Missing",H53/1000*F53))</f>
        <v>0</v>
      </c>
      <c r="N53" s="54">
        <f>L53*0.4</f>
        <v>0</v>
      </c>
      <c r="P53" s="54">
        <f>L53*0.6</f>
        <v>0</v>
      </c>
      <c r="R53" s="16"/>
      <c r="S53" s="16"/>
      <c r="T53" s="16"/>
      <c r="U53" s="16"/>
      <c r="V53" s="16"/>
      <c r="W53" s="16"/>
      <c r="X53" s="16"/>
      <c r="Z53" s="75"/>
      <c r="AA53" s="26"/>
      <c r="AB53" s="75"/>
      <c r="AC53" s="26"/>
      <c r="AD53" s="75"/>
      <c r="AE53" s="26"/>
      <c r="AF53" s="75"/>
      <c r="AH53" s="32" t="str">
        <f>IF(B53="None","",IF(B53="Other",IF(OR(ISBLANK(Z53),ISBLANK(AB53)),"Add Cost Data",(Z53/AB53)*cost_opc),VLOOKUP('02-Mix Design'!B53,'LookUp Tables (Hide)'!$B$16:$D$23,2,FALSE)))</f>
        <v/>
      </c>
      <c r="AJ53" s="33">
        <f>IF(ISNUMBER(AH53),AH53*J53,0)</f>
        <v>0</v>
      </c>
      <c r="AL53" s="32" t="str">
        <f>IF(B53="None","",IF(B53="Other",IF(OR(ISBLANK(AD53),ISBLANK(AF53)),"Add GPW Data",(AD53/AF53)*gwp_opc),VLOOKUP('02-Mix Design'!B53,'LookUp Tables (Hide)'!$B$16:$D$23,3,FALSE)))</f>
        <v/>
      </c>
      <c r="AN53" s="33">
        <f>IF(ISNUMBER(AL53),AL53*J53,0)</f>
        <v>0</v>
      </c>
      <c r="AQ53" s="14"/>
      <c r="AS53" s="14"/>
      <c r="AT53" s="45"/>
      <c r="AU53" s="14"/>
    </row>
    <row r="54" spans="1:47" ht="4.5" customHeight="1" x14ac:dyDescent="0.25">
      <c r="F54" s="55"/>
      <c r="Z54" s="2"/>
      <c r="AA54" s="2"/>
      <c r="AB54" s="2"/>
      <c r="AC54" s="2"/>
      <c r="AD54" s="2"/>
      <c r="AE54" s="2"/>
      <c r="AF54" s="2"/>
      <c r="AH54" s="10"/>
      <c r="AI54" s="2"/>
      <c r="AJ54" s="41"/>
      <c r="AK54" s="24"/>
      <c r="AL54" s="10"/>
      <c r="AM54" s="24"/>
      <c r="AN54" s="2"/>
      <c r="AO54" s="24"/>
      <c r="AQ54" s="14"/>
      <c r="AS54" s="14"/>
      <c r="AT54" s="45"/>
      <c r="AU54" s="14"/>
    </row>
    <row r="55" spans="1:47" ht="19.5" customHeight="1" x14ac:dyDescent="0.25">
      <c r="A55" s="24"/>
      <c r="B55" s="76" t="s">
        <v>31</v>
      </c>
      <c r="C55" s="26"/>
      <c r="D55" s="77"/>
      <c r="E55" s="26"/>
      <c r="F55" s="78"/>
      <c r="G55" s="26"/>
      <c r="H55" s="79"/>
      <c r="J55" s="27">
        <f>IF(ISBLANK(H55),0,H55/1000)</f>
        <v>0</v>
      </c>
      <c r="L55" s="54">
        <f>IF(ISBLANK(H55),0,IF(ISBLANK(F55),"Density Missing",H55/1000*F55))</f>
        <v>0</v>
      </c>
      <c r="N55" s="54">
        <f>L55*0.4</f>
        <v>0</v>
      </c>
      <c r="P55" s="54">
        <f>L55*0.6</f>
        <v>0</v>
      </c>
      <c r="R55" s="16"/>
      <c r="S55" s="16"/>
      <c r="T55" s="16"/>
      <c r="U55" s="16"/>
      <c r="V55" s="16"/>
      <c r="W55" s="16"/>
      <c r="X55" s="16"/>
      <c r="Z55" s="75"/>
      <c r="AA55" s="26"/>
      <c r="AB55" s="75"/>
      <c r="AC55" s="26"/>
      <c r="AD55" s="75"/>
      <c r="AE55" s="26"/>
      <c r="AF55" s="75"/>
      <c r="AH55" s="32" t="str">
        <f>IF(B55="None","",IF(B55="Other",IF(OR(ISBLANK(Z55),ISBLANK(AB55)),"Add Cost Data",(Z55/AB55)*cost_opc),VLOOKUP('02-Mix Design'!B55,'LookUp Tables (Hide)'!$B$16:$D$23,2,FALSE)))</f>
        <v/>
      </c>
      <c r="AJ55" s="33">
        <f>IF(ISNUMBER(AH55),AH55*J55,0)</f>
        <v>0</v>
      </c>
      <c r="AL55" s="32" t="str">
        <f>IF(B55="None","",IF(B55="Other",IF(OR(ISBLANK(AD55),ISBLANK(AF55)),"Add GPW Data",(AD55/AF55)*gwp_opc),VLOOKUP('02-Mix Design'!B55,'LookUp Tables (Hide)'!$B$16:$D$23,3,FALSE)))</f>
        <v/>
      </c>
      <c r="AN55" s="33">
        <f>IF(ISNUMBER(AL55),AL55*J55,0)</f>
        <v>0</v>
      </c>
      <c r="AQ55" s="14"/>
      <c r="AS55" s="14"/>
      <c r="AT55" s="45"/>
      <c r="AU55" s="14"/>
    </row>
    <row r="56" spans="1:47" ht="4.5" customHeight="1" x14ac:dyDescent="0.25">
      <c r="F56" s="55"/>
      <c r="Z56" s="2"/>
      <c r="AA56" s="2"/>
      <c r="AB56" s="2"/>
      <c r="AC56" s="2"/>
      <c r="AD56" s="2"/>
      <c r="AE56" s="2"/>
      <c r="AF56" s="2"/>
      <c r="AH56" s="10"/>
      <c r="AI56" s="2"/>
      <c r="AJ56" s="41"/>
      <c r="AK56" s="24"/>
      <c r="AL56" s="10"/>
      <c r="AM56" s="24"/>
      <c r="AN56" s="2"/>
      <c r="AO56" s="24"/>
      <c r="AQ56" s="14"/>
      <c r="AS56" s="14"/>
      <c r="AT56" s="45"/>
      <c r="AU56" s="14"/>
    </row>
    <row r="57" spans="1:47" ht="19.5" customHeight="1" x14ac:dyDescent="0.25">
      <c r="A57" s="24"/>
      <c r="B57" s="76" t="s">
        <v>31</v>
      </c>
      <c r="C57" s="26"/>
      <c r="D57" s="77"/>
      <c r="E57" s="26"/>
      <c r="F57" s="78"/>
      <c r="G57" s="26"/>
      <c r="H57" s="79"/>
      <c r="J57" s="27">
        <f>IF(ISBLANK(H57),0,H57/1000)</f>
        <v>0</v>
      </c>
      <c r="L57" s="54">
        <f>IF(ISBLANK(H57),0,IF(ISBLANK(F57),"Density Missing",H57/1000*F57))</f>
        <v>0</v>
      </c>
      <c r="N57" s="54">
        <f>L57*0.4</f>
        <v>0</v>
      </c>
      <c r="P57" s="54">
        <f>L57*0.6</f>
        <v>0</v>
      </c>
      <c r="R57" s="16"/>
      <c r="S57" s="16"/>
      <c r="T57" s="16"/>
      <c r="U57" s="16"/>
      <c r="V57" s="16"/>
      <c r="W57" s="16"/>
      <c r="X57" s="16"/>
      <c r="Z57" s="75"/>
      <c r="AA57" s="26"/>
      <c r="AB57" s="75"/>
      <c r="AC57" s="26"/>
      <c r="AD57" s="75"/>
      <c r="AE57" s="26"/>
      <c r="AF57" s="75"/>
      <c r="AH57" s="32" t="str">
        <f>IF(B57="None","",IF(B57="Other",IF(OR(ISBLANK(Z57),ISBLANK(AB57)),"Add Cost Data",(Z57/AB57)*cost_opc),VLOOKUP('02-Mix Design'!B57,'LookUp Tables (Hide)'!$B$16:$D$23,2,FALSE)))</f>
        <v/>
      </c>
      <c r="AJ57" s="33">
        <f>IF(ISNUMBER(AH57),AH57*J57,0)</f>
        <v>0</v>
      </c>
      <c r="AL57" s="32" t="str">
        <f>IF(B57="None","",IF(B57="Other",IF(OR(ISBLANK(AD57),ISBLANK(AF57)),"Add GPW Data",(AD57/AF57)*gwp_opc),VLOOKUP('02-Mix Design'!B57,'LookUp Tables (Hide)'!$B$16:$D$23,3,FALSE)))</f>
        <v/>
      </c>
      <c r="AN57" s="33">
        <f>IF(ISNUMBER(AL57),AL57*J57,0)</f>
        <v>0</v>
      </c>
      <c r="AQ57" s="14"/>
      <c r="AS57" s="14"/>
      <c r="AT57" s="45"/>
      <c r="AU57" s="14"/>
    </row>
    <row r="58" spans="1:47" ht="4.5" customHeight="1" x14ac:dyDescent="0.25">
      <c r="F58" s="55"/>
      <c r="Z58" s="2"/>
      <c r="AA58" s="2"/>
      <c r="AB58" s="2"/>
      <c r="AC58" s="2"/>
      <c r="AD58" s="2"/>
      <c r="AE58" s="2"/>
      <c r="AF58" s="2"/>
      <c r="AH58" s="10"/>
      <c r="AI58" s="2"/>
      <c r="AJ58" s="41"/>
      <c r="AK58" s="24"/>
      <c r="AL58" s="10"/>
      <c r="AM58" s="24"/>
      <c r="AN58" s="2"/>
      <c r="AO58" s="24"/>
      <c r="AQ58" s="14"/>
      <c r="AS58" s="14"/>
      <c r="AT58" s="45"/>
      <c r="AU58" s="14"/>
    </row>
    <row r="59" spans="1:47" ht="19.5" customHeight="1" x14ac:dyDescent="0.25">
      <c r="A59" s="24"/>
      <c r="B59" s="76" t="s">
        <v>31</v>
      </c>
      <c r="C59" s="26"/>
      <c r="D59" s="77"/>
      <c r="E59" s="26"/>
      <c r="F59" s="78"/>
      <c r="G59" s="26"/>
      <c r="H59" s="79"/>
      <c r="J59" s="27">
        <f>IF(ISBLANK(H59),0,H59/1000)</f>
        <v>0</v>
      </c>
      <c r="L59" s="54">
        <f>IF(ISBLANK(H59),0,IF(ISBLANK(F59),"Density Missing",H59/1000*F59))</f>
        <v>0</v>
      </c>
      <c r="N59" s="54">
        <f>L59*0.4</f>
        <v>0</v>
      </c>
      <c r="P59" s="54">
        <f>L59*0.6</f>
        <v>0</v>
      </c>
      <c r="R59" s="16"/>
      <c r="S59" s="16"/>
      <c r="T59" s="16"/>
      <c r="U59" s="16"/>
      <c r="V59" s="16"/>
      <c r="W59" s="16"/>
      <c r="X59" s="16"/>
      <c r="Z59" s="75"/>
      <c r="AA59" s="26"/>
      <c r="AB59" s="75"/>
      <c r="AC59" s="26"/>
      <c r="AD59" s="75"/>
      <c r="AE59" s="26"/>
      <c r="AF59" s="75"/>
      <c r="AH59" s="32" t="str">
        <f>IF(B59="None","",IF(B59="Other",IF(OR(ISBLANK(Z59),ISBLANK(AB59)),"Add Cost Data",(Z59/AB59)*cost_opc),VLOOKUP('02-Mix Design'!B59,'LookUp Tables (Hide)'!$B$16:$D$23,2,FALSE)))</f>
        <v/>
      </c>
      <c r="AJ59" s="33">
        <f>IF(ISNUMBER(AH59),AH59*J59,0)</f>
        <v>0</v>
      </c>
      <c r="AL59" s="32" t="str">
        <f>IF(B59="None","",IF(B59="Other",IF(OR(ISBLANK(AD59),ISBLANK(AF59)),"Add GPW Data",(AD59/AF59)*gwp_opc),VLOOKUP('02-Mix Design'!B59,'LookUp Tables (Hide)'!$B$16:$D$23,3,FALSE)))</f>
        <v/>
      </c>
      <c r="AN59" s="33">
        <f>IF(ISNUMBER(AL59),AL59*J59,0)</f>
        <v>0</v>
      </c>
      <c r="AQ59" s="14"/>
      <c r="AS59" s="14"/>
      <c r="AT59" s="45"/>
      <c r="AU59" s="14"/>
    </row>
    <row r="60" spans="1:47" ht="4.5" customHeight="1" x14ac:dyDescent="0.25">
      <c r="AH60" s="2"/>
      <c r="AI60" s="2"/>
      <c r="AJ60" s="2"/>
      <c r="AK60" s="24"/>
      <c r="AL60" s="2"/>
      <c r="AM60" s="24"/>
      <c r="AN60" s="2"/>
      <c r="AO60" s="24"/>
      <c r="AQ60" s="14"/>
      <c r="AS60" s="14"/>
      <c r="AT60" s="45"/>
      <c r="AU60" s="14"/>
    </row>
    <row r="61" spans="1:47" s="24" customFormat="1" ht="19.5" customHeight="1" x14ac:dyDescent="0.25">
      <c r="B61" s="8"/>
      <c r="C61" s="8"/>
      <c r="D61" s="8"/>
      <c r="E61" s="8"/>
      <c r="F61" s="122" t="s">
        <v>27</v>
      </c>
      <c r="G61" s="123"/>
      <c r="H61" s="124"/>
      <c r="I61" s="25"/>
      <c r="J61" s="43">
        <f>IFERROR(J49+J51+J53+J55+J57+J59,"Something is Missing")</f>
        <v>0</v>
      </c>
      <c r="K61" s="13"/>
      <c r="L61" s="56">
        <f>L49+L51+L53+L55+L57+L59</f>
        <v>0</v>
      </c>
      <c r="M61" s="8"/>
      <c r="N61" s="56">
        <f>N49+N51+N53+N55+N57+N59</f>
        <v>0</v>
      </c>
      <c r="O61" s="13"/>
      <c r="P61" s="56">
        <f>IFERROR(P49+P51+P53+P55+P57+P59,"Something is Missing")</f>
        <v>0</v>
      </c>
      <c r="Q61" s="13"/>
      <c r="R61" s="8"/>
      <c r="S61" s="8"/>
      <c r="T61" s="8"/>
      <c r="U61" s="8"/>
      <c r="V61" s="8"/>
      <c r="W61" s="8"/>
      <c r="X61" s="8"/>
      <c r="Y61" s="13"/>
      <c r="Z61" s="8"/>
      <c r="AA61" s="8"/>
      <c r="AB61" s="8"/>
      <c r="AC61" s="8"/>
      <c r="AD61" s="8"/>
      <c r="AE61" s="8"/>
      <c r="AF61" s="8"/>
      <c r="AH61" s="42" t="s">
        <v>27</v>
      </c>
      <c r="AI61" s="2"/>
      <c r="AJ61" s="43">
        <f>AJ49+AJ51+AJ53+AJ55+AJ57+AJ59</f>
        <v>0</v>
      </c>
      <c r="AL61" s="42" t="s">
        <v>27</v>
      </c>
      <c r="AN61" s="43">
        <f>AN49+AN51+AN53+AN55+AN57+AN59</f>
        <v>0</v>
      </c>
      <c r="AP61" s="14"/>
      <c r="AQ61" s="14"/>
      <c r="AR61" s="14"/>
      <c r="AS61" s="14"/>
      <c r="AT61" s="45"/>
      <c r="AU61" s="14"/>
    </row>
    <row r="62" spans="1:47" ht="4.5" customHeight="1" x14ac:dyDescent="0.25">
      <c r="AH62" s="2"/>
      <c r="AI62" s="2"/>
      <c r="AJ62" s="2"/>
      <c r="AK62" s="24"/>
      <c r="AL62" s="2"/>
      <c r="AM62" s="24"/>
      <c r="AN62" s="2"/>
      <c r="AO62" s="24"/>
      <c r="AQ62" s="14"/>
      <c r="AS62" s="14"/>
      <c r="AT62" s="45"/>
      <c r="AU62" s="14"/>
    </row>
    <row r="63" spans="1:47" s="24" customFormat="1" ht="55.5" customHeight="1" x14ac:dyDescent="0.25">
      <c r="B63" s="116" t="s">
        <v>80</v>
      </c>
      <c r="C63" s="117"/>
      <c r="D63" s="117"/>
      <c r="E63" s="117"/>
      <c r="F63" s="117"/>
      <c r="G63" s="117"/>
      <c r="H63" s="118"/>
      <c r="J63" s="2"/>
      <c r="L63" s="126" t="s">
        <v>99</v>
      </c>
      <c r="M63" s="117"/>
      <c r="N63" s="117"/>
      <c r="O63" s="117"/>
      <c r="P63" s="117"/>
      <c r="Q63" s="117"/>
      <c r="R63" s="117"/>
      <c r="S63" s="117"/>
      <c r="T63" s="117"/>
      <c r="U63" s="117"/>
      <c r="V63" s="117"/>
      <c r="W63" s="117"/>
      <c r="X63" s="118"/>
      <c r="Z63" s="116" t="s">
        <v>100</v>
      </c>
      <c r="AA63" s="117"/>
      <c r="AB63" s="117"/>
      <c r="AC63" s="117"/>
      <c r="AD63" s="117"/>
      <c r="AE63" s="117"/>
      <c r="AF63" s="118"/>
      <c r="AH63" s="8"/>
      <c r="AI63" s="8"/>
      <c r="AJ63" s="8"/>
      <c r="AK63" s="25"/>
      <c r="AL63" s="8"/>
      <c r="AM63" s="25"/>
      <c r="AN63" s="8"/>
      <c r="AO63" s="25"/>
      <c r="AP63" s="14"/>
      <c r="AQ63" s="14"/>
      <c r="AR63" s="14"/>
      <c r="AS63" s="14"/>
      <c r="AT63" s="45"/>
      <c r="AU63" s="14"/>
    </row>
    <row r="64" spans="1:47" ht="37.5" customHeight="1" x14ac:dyDescent="0.35">
      <c r="B64" s="17" t="s">
        <v>55</v>
      </c>
      <c r="D64" s="13"/>
      <c r="F64" s="13"/>
      <c r="H64" s="13"/>
      <c r="I64" s="13"/>
      <c r="K64" s="13"/>
      <c r="AQ64" s="14"/>
      <c r="AS64" s="14"/>
      <c r="AT64" s="45"/>
      <c r="AU64" s="14"/>
    </row>
    <row r="65" spans="1:47" ht="18.75" customHeight="1" x14ac:dyDescent="0.25">
      <c r="B65" s="18" t="s">
        <v>104</v>
      </c>
      <c r="D65" s="13"/>
      <c r="I65" s="13"/>
      <c r="J65" s="18" t="s">
        <v>108</v>
      </c>
      <c r="K65" s="13"/>
      <c r="L65" s="18" t="s">
        <v>118</v>
      </c>
      <c r="Z65" s="18"/>
      <c r="AH65" s="19" t="s">
        <v>102</v>
      </c>
      <c r="AL65" s="18" t="s">
        <v>103</v>
      </c>
      <c r="AQ65" s="14"/>
      <c r="AS65" s="14"/>
      <c r="AT65" s="45"/>
      <c r="AU65" s="14"/>
    </row>
    <row r="66" spans="1:47" ht="3" customHeight="1" x14ac:dyDescent="0.25">
      <c r="B66" s="20"/>
      <c r="C66" s="20"/>
      <c r="D66" s="21"/>
      <c r="E66" s="20"/>
      <c r="F66" s="21"/>
      <c r="G66" s="20"/>
      <c r="H66" s="21"/>
      <c r="I66" s="13"/>
      <c r="J66" s="22"/>
      <c r="K66" s="13"/>
      <c r="L66" s="22"/>
      <c r="M66" s="22"/>
      <c r="N66" s="22"/>
      <c r="O66" s="22"/>
      <c r="P66" s="22"/>
      <c r="Q66" s="22"/>
      <c r="R66" s="22"/>
      <c r="S66" s="22"/>
      <c r="T66" s="22"/>
      <c r="U66" s="22"/>
      <c r="V66" s="22"/>
      <c r="W66" s="22"/>
      <c r="X66" s="22"/>
      <c r="Z66" s="22"/>
      <c r="AA66" s="22"/>
      <c r="AB66" s="22"/>
      <c r="AC66" s="22"/>
      <c r="AD66" s="22"/>
      <c r="AE66" s="22"/>
      <c r="AF66" s="22"/>
      <c r="AH66" s="22"/>
      <c r="AI66" s="23"/>
      <c r="AJ66" s="22"/>
      <c r="AL66" s="22"/>
      <c r="AM66" s="23"/>
      <c r="AN66" s="22"/>
      <c r="AQ66" s="14"/>
      <c r="AS66" s="14"/>
      <c r="AT66" s="45"/>
      <c r="AU66" s="14"/>
    </row>
    <row r="67" spans="1:47" s="24" customFormat="1" ht="40.5" customHeight="1" x14ac:dyDescent="0.25">
      <c r="B67" s="1" t="s">
        <v>105</v>
      </c>
      <c r="C67" s="1"/>
      <c r="D67" s="1"/>
      <c r="E67" s="1"/>
      <c r="F67" s="1" t="s">
        <v>0</v>
      </c>
      <c r="G67" s="1"/>
      <c r="H67" s="1" t="s">
        <v>3</v>
      </c>
      <c r="J67" s="1" t="s">
        <v>7</v>
      </c>
      <c r="L67" s="1"/>
      <c r="M67" s="1"/>
      <c r="N67" s="1"/>
      <c r="O67" s="1"/>
      <c r="P67" s="1"/>
      <c r="Q67" s="1"/>
      <c r="R67" s="1"/>
      <c r="S67" s="1"/>
      <c r="T67" s="1"/>
      <c r="U67" s="1"/>
      <c r="V67" s="1"/>
      <c r="W67" s="1"/>
      <c r="X67" s="1"/>
      <c r="Z67" s="1"/>
      <c r="AA67" s="1"/>
      <c r="AB67" s="1"/>
      <c r="AC67" s="1"/>
      <c r="AD67" s="1"/>
      <c r="AE67" s="1"/>
      <c r="AF67" s="1"/>
      <c r="AH67" s="1" t="s">
        <v>109</v>
      </c>
      <c r="AI67" s="1"/>
      <c r="AJ67" s="1" t="s">
        <v>6</v>
      </c>
      <c r="AL67" s="1" t="s">
        <v>76</v>
      </c>
      <c r="AN67" s="1" t="s">
        <v>32</v>
      </c>
      <c r="AP67" s="14"/>
      <c r="AQ67" s="14"/>
      <c r="AR67" s="14"/>
      <c r="AS67" s="14"/>
      <c r="AT67" s="45"/>
      <c r="AU67" s="14"/>
    </row>
    <row r="68" spans="1:47" ht="4.5" customHeight="1" x14ac:dyDescent="0.25">
      <c r="L68" s="14"/>
      <c r="AQ68" s="14"/>
      <c r="AS68" s="14"/>
      <c r="AT68" s="45"/>
      <c r="AU68" s="14"/>
    </row>
    <row r="69" spans="1:47" ht="19.5" customHeight="1" x14ac:dyDescent="0.25">
      <c r="A69" s="24"/>
      <c r="B69" s="57" t="s">
        <v>15</v>
      </c>
      <c r="C69" s="26"/>
      <c r="D69" s="82" t="s">
        <v>167</v>
      </c>
      <c r="E69" s="26"/>
      <c r="F69" s="58">
        <v>1</v>
      </c>
      <c r="G69" s="26"/>
      <c r="H69" s="79"/>
      <c r="I69" s="13"/>
      <c r="J69" s="46">
        <f>IF(ISBLANK(H69),0,IF(ISBLANK(F69),"Density Missing",H69/F69))</f>
        <v>0</v>
      </c>
      <c r="L69" s="125" t="s">
        <v>116</v>
      </c>
      <c r="M69" s="125"/>
      <c r="N69" s="125"/>
      <c r="P69" s="43">
        <f>P61</f>
        <v>0</v>
      </c>
      <c r="R69" s="125" t="s">
        <v>117</v>
      </c>
      <c r="S69" s="125"/>
      <c r="T69" s="125"/>
      <c r="U69" s="125"/>
      <c r="V69" s="125"/>
      <c r="X69" s="43">
        <f>AR21</f>
        <v>0</v>
      </c>
      <c r="Z69" s="16"/>
      <c r="AA69" s="16"/>
      <c r="AB69" s="16"/>
      <c r="AC69" s="16"/>
      <c r="AD69" s="16"/>
      <c r="AE69" s="16"/>
      <c r="AF69" s="16"/>
      <c r="AH69" s="32">
        <f>'LookUp Tables (Hide)'!C5</f>
        <v>2.5</v>
      </c>
      <c r="AJ69" s="33">
        <f>IF(ISNUMBER(AH69),AH69*H69*10^-3,0)</f>
        <v>0</v>
      </c>
      <c r="AL69" s="32">
        <v>0</v>
      </c>
      <c r="AN69" s="33">
        <f>IF(ISNUMBER(AL69),AL69*H69*10^-3,0)</f>
        <v>0</v>
      </c>
      <c r="AQ69" s="14"/>
      <c r="AS69" s="14"/>
      <c r="AT69" s="45"/>
      <c r="AU69" s="14"/>
    </row>
    <row r="70" spans="1:47" ht="4.5" customHeight="1" x14ac:dyDescent="0.25">
      <c r="F70" s="55"/>
      <c r="Z70" s="2"/>
      <c r="AA70" s="2"/>
      <c r="AB70" s="2"/>
      <c r="AC70" s="2"/>
      <c r="AD70" s="2"/>
      <c r="AE70" s="2"/>
      <c r="AF70" s="2"/>
      <c r="AH70" s="10"/>
      <c r="AI70" s="2"/>
      <c r="AJ70" s="41"/>
      <c r="AK70" s="24"/>
      <c r="AL70" s="10"/>
      <c r="AM70" s="24"/>
      <c r="AN70" s="2"/>
      <c r="AO70" s="24"/>
      <c r="AQ70" s="14"/>
      <c r="AS70" s="14"/>
      <c r="AT70" s="45"/>
      <c r="AU70" s="14"/>
    </row>
    <row r="71" spans="1:47" ht="19.5" customHeight="1" x14ac:dyDescent="0.25">
      <c r="A71" s="24"/>
      <c r="B71" s="57" t="s">
        <v>106</v>
      </c>
      <c r="C71" s="26"/>
      <c r="D71" s="2" t="s">
        <v>107</v>
      </c>
      <c r="E71" s="26"/>
      <c r="F71" s="130"/>
      <c r="G71" s="131"/>
      <c r="H71" s="132"/>
      <c r="J71" s="46">
        <f>F71/100*1000</f>
        <v>0</v>
      </c>
      <c r="L71" s="16"/>
      <c r="M71" s="16"/>
      <c r="N71" s="16"/>
      <c r="O71" s="16"/>
      <c r="P71" s="16"/>
      <c r="Q71" s="16"/>
      <c r="R71" s="16"/>
      <c r="S71" s="16"/>
      <c r="T71" s="16"/>
      <c r="U71" s="16"/>
      <c r="V71" s="16"/>
      <c r="W71" s="16"/>
      <c r="X71" s="16"/>
      <c r="Z71" s="16"/>
      <c r="AA71" s="16"/>
      <c r="AB71" s="16"/>
      <c r="AC71" s="16"/>
      <c r="AD71" s="16"/>
      <c r="AE71" s="16"/>
      <c r="AF71" s="16"/>
      <c r="AH71" s="16"/>
      <c r="AI71" s="16"/>
      <c r="AJ71" s="16"/>
      <c r="AK71" s="16"/>
      <c r="AL71" s="16"/>
      <c r="AM71" s="16"/>
      <c r="AN71" s="16"/>
      <c r="AO71" s="16"/>
      <c r="AQ71" s="14"/>
      <c r="AS71" s="14"/>
      <c r="AT71" s="45"/>
      <c r="AU71" s="14"/>
    </row>
    <row r="72" spans="1:47" ht="4.5" customHeight="1" x14ac:dyDescent="0.25">
      <c r="F72" s="55"/>
      <c r="Z72" s="2"/>
      <c r="AA72" s="2"/>
      <c r="AB72" s="2"/>
      <c r="AC72" s="2"/>
      <c r="AD72" s="2"/>
      <c r="AE72" s="2"/>
      <c r="AF72" s="2"/>
      <c r="AH72" s="10"/>
      <c r="AI72" s="2"/>
      <c r="AJ72" s="41"/>
      <c r="AK72" s="24"/>
      <c r="AL72" s="10"/>
      <c r="AM72" s="24"/>
      <c r="AN72" s="2"/>
      <c r="AO72" s="24"/>
      <c r="AQ72" s="14"/>
      <c r="AS72" s="14"/>
      <c r="AT72" s="45"/>
      <c r="AU72" s="14"/>
    </row>
    <row r="73" spans="1:47" ht="37.5" customHeight="1" x14ac:dyDescent="0.35">
      <c r="B73" s="17" t="s">
        <v>110</v>
      </c>
      <c r="D73" s="13"/>
      <c r="F73" s="13"/>
      <c r="H73" s="13"/>
      <c r="I73" s="13"/>
      <c r="K73" s="13"/>
      <c r="AQ73" s="14"/>
      <c r="AS73" s="14"/>
      <c r="AT73" s="45"/>
      <c r="AU73" s="14"/>
    </row>
    <row r="74" spans="1:47" ht="18.75" customHeight="1" x14ac:dyDescent="0.25">
      <c r="B74" s="18" t="s">
        <v>104</v>
      </c>
      <c r="D74" s="13"/>
      <c r="I74" s="13"/>
      <c r="J74" s="18"/>
      <c r="K74" s="13"/>
      <c r="L74" s="48" t="s">
        <v>111</v>
      </c>
      <c r="Z74" s="18"/>
      <c r="AH74" s="19" t="s">
        <v>102</v>
      </c>
      <c r="AL74" s="18" t="s">
        <v>103</v>
      </c>
      <c r="AQ74" s="14"/>
      <c r="AS74" s="14"/>
      <c r="AT74" s="45"/>
      <c r="AU74" s="14"/>
    </row>
    <row r="75" spans="1:47" ht="3" customHeight="1" x14ac:dyDescent="0.25">
      <c r="B75" s="20"/>
      <c r="C75" s="20"/>
      <c r="D75" s="21"/>
      <c r="E75" s="20"/>
      <c r="F75" s="21"/>
      <c r="G75" s="20"/>
      <c r="H75" s="21"/>
      <c r="I75" s="13"/>
      <c r="J75" s="22"/>
      <c r="K75" s="13"/>
      <c r="L75" s="22"/>
      <c r="M75" s="22"/>
      <c r="N75" s="22"/>
      <c r="O75" s="22"/>
      <c r="P75" s="22"/>
      <c r="Q75" s="22"/>
      <c r="R75" s="22"/>
      <c r="S75" s="22"/>
      <c r="T75" s="22"/>
      <c r="U75" s="22"/>
      <c r="V75" s="22"/>
      <c r="W75" s="22"/>
      <c r="X75" s="22"/>
      <c r="Z75" s="22"/>
      <c r="AA75" s="22"/>
      <c r="AB75" s="22"/>
      <c r="AC75" s="22"/>
      <c r="AD75" s="22"/>
      <c r="AE75" s="22"/>
      <c r="AF75" s="22"/>
      <c r="AH75" s="22"/>
      <c r="AI75" s="23"/>
      <c r="AJ75" s="22"/>
      <c r="AL75" s="22"/>
      <c r="AM75" s="23"/>
      <c r="AN75" s="22"/>
      <c r="AQ75" s="14"/>
      <c r="AS75" s="14"/>
      <c r="AT75" s="45"/>
      <c r="AU75" s="14"/>
    </row>
    <row r="76" spans="1:47" ht="4.5" customHeight="1" x14ac:dyDescent="0.25">
      <c r="L76" s="14"/>
      <c r="AQ76" s="14"/>
      <c r="AS76" s="14"/>
      <c r="AT76" s="45"/>
      <c r="AU76" s="14"/>
    </row>
    <row r="77" spans="1:47" ht="19.5" customHeight="1" x14ac:dyDescent="0.25">
      <c r="A77" s="24"/>
      <c r="B77" s="59" t="s">
        <v>166</v>
      </c>
      <c r="C77" s="60"/>
      <c r="D77" s="128" t="s">
        <v>112</v>
      </c>
      <c r="E77" s="128"/>
      <c r="F77" s="128"/>
      <c r="G77" s="128"/>
      <c r="H77" s="129"/>
      <c r="I77" s="13"/>
      <c r="J77" s="61">
        <f>IFERROR(J21+J41+J61+J69+J71,"Something is Wrong")</f>
        <v>0</v>
      </c>
      <c r="L77" s="109" t="str">
        <f>IF(J77=0,"TBD",IF(AND(J77&lt;1010,J77&gt;990),"OK","NOT OK"))</f>
        <v>TBD</v>
      </c>
      <c r="M77" s="16"/>
      <c r="N77" s="16"/>
      <c r="O77" s="16"/>
      <c r="P77" s="16"/>
      <c r="Q77" s="16"/>
      <c r="R77" s="16"/>
      <c r="S77" s="16"/>
      <c r="T77" s="16"/>
      <c r="U77" s="16"/>
      <c r="V77" s="16"/>
      <c r="W77" s="16"/>
      <c r="X77" s="16"/>
      <c r="Z77" s="16"/>
      <c r="AA77" s="16"/>
      <c r="AB77" s="16"/>
      <c r="AC77" s="16"/>
      <c r="AD77" s="16"/>
      <c r="AE77" s="16"/>
      <c r="AF77" s="16"/>
      <c r="AH77" s="122" t="s">
        <v>176</v>
      </c>
      <c r="AI77" s="123"/>
      <c r="AJ77" s="124"/>
      <c r="AL77" s="122" t="s">
        <v>132</v>
      </c>
      <c r="AM77" s="123"/>
      <c r="AN77" s="124"/>
      <c r="AQ77" s="14"/>
      <c r="AS77" s="14"/>
      <c r="AT77" s="45"/>
      <c r="AU77" s="14"/>
    </row>
    <row r="78" spans="1:47" ht="4.5" customHeight="1" x14ac:dyDescent="0.25">
      <c r="L78" s="14"/>
      <c r="AQ78" s="14"/>
      <c r="AS78" s="14"/>
      <c r="AT78" s="45"/>
      <c r="AU78" s="14"/>
    </row>
    <row r="79" spans="1:47" ht="19.5" customHeight="1" x14ac:dyDescent="0.25">
      <c r="A79" s="24"/>
      <c r="B79" s="59" t="s">
        <v>123</v>
      </c>
      <c r="C79" s="60"/>
      <c r="D79" s="62" t="s">
        <v>122</v>
      </c>
      <c r="E79" s="62"/>
      <c r="F79" s="62"/>
      <c r="G79" s="62"/>
      <c r="H79" s="63"/>
      <c r="I79" s="13"/>
      <c r="J79" s="64" t="str">
        <f>IFERROR(R79/X79,"Not Enough Data")</f>
        <v>Not Enough Data</v>
      </c>
      <c r="L79" s="109" t="str">
        <f>IF(J79="Not Enough Data","TBD",IF(J79&gt;=0.5,"OK","NOT OK"))</f>
        <v>TBD</v>
      </c>
      <c r="M79" s="16"/>
      <c r="N79" s="127" t="s">
        <v>123</v>
      </c>
      <c r="O79" s="127"/>
      <c r="P79" s="127"/>
      <c r="Q79" s="16"/>
      <c r="R79" s="65">
        <f>L21</f>
        <v>0</v>
      </c>
      <c r="S79" s="16"/>
      <c r="T79" s="66" t="s">
        <v>124</v>
      </c>
      <c r="U79" s="16"/>
      <c r="V79" s="16"/>
      <c r="W79" s="16"/>
      <c r="X79" s="67">
        <f>SUMIF(B9:B19,"&lt;&gt;Nanomaterials",H9:H19)+AP21</f>
        <v>0</v>
      </c>
      <c r="Z79" s="16"/>
      <c r="AA79" s="16"/>
      <c r="AB79" s="16"/>
      <c r="AC79" s="16"/>
      <c r="AD79" s="16"/>
      <c r="AE79" s="16"/>
      <c r="AF79" s="16"/>
      <c r="AH79" s="119">
        <f>AJ21+AJ41+AJ61+AJ69</f>
        <v>0</v>
      </c>
      <c r="AI79" s="120"/>
      <c r="AJ79" s="121"/>
      <c r="AL79" s="119">
        <f>AN21+AN41+AN61+AN69</f>
        <v>0</v>
      </c>
      <c r="AM79" s="120"/>
      <c r="AN79" s="121"/>
      <c r="AQ79" s="14"/>
      <c r="AS79" s="14"/>
      <c r="AT79" s="45"/>
      <c r="AU79" s="14"/>
    </row>
    <row r="80" spans="1:47" ht="4.5" customHeight="1" x14ac:dyDescent="0.25">
      <c r="L80" s="14"/>
      <c r="AH80" s="16"/>
      <c r="AI80" s="16"/>
      <c r="AJ80" s="16"/>
      <c r="AK80" s="16"/>
      <c r="AL80" s="16"/>
      <c r="AM80" s="16"/>
      <c r="AN80" s="16"/>
      <c r="AQ80" s="14"/>
      <c r="AS80" s="14"/>
      <c r="AT80" s="45"/>
      <c r="AU80" s="14"/>
    </row>
    <row r="81" spans="1:47" ht="19.5" customHeight="1" x14ac:dyDescent="0.25">
      <c r="A81" s="24"/>
      <c r="B81" s="59" t="s">
        <v>125</v>
      </c>
      <c r="C81" s="60"/>
      <c r="D81" s="128" t="s">
        <v>126</v>
      </c>
      <c r="E81" s="128"/>
      <c r="F81" s="128"/>
      <c r="G81" s="128"/>
      <c r="H81" s="129"/>
      <c r="I81" s="13"/>
      <c r="J81" s="68" t="str">
        <f>IFERROR((H69+P69+X69)/X79,"Not Enough Data")</f>
        <v>Not Enough Data</v>
      </c>
      <c r="L81" s="109" t="str">
        <f>IF(J81="Not Enough Data","TBD",IF(J81&lt;=0.5,"OK","NOT OK"))</f>
        <v>TBD</v>
      </c>
      <c r="M81" s="16"/>
      <c r="N81" s="16"/>
      <c r="O81" s="16"/>
      <c r="P81" s="16"/>
      <c r="Q81" s="16"/>
      <c r="R81" s="16"/>
      <c r="S81" s="16"/>
      <c r="T81" s="16"/>
      <c r="U81" s="16"/>
      <c r="V81" s="16"/>
      <c r="W81" s="16"/>
      <c r="X81" s="16"/>
      <c r="Z81" s="16"/>
      <c r="AA81" s="16"/>
      <c r="AB81" s="16"/>
      <c r="AC81" s="16"/>
      <c r="AD81" s="16"/>
      <c r="AE81" s="16"/>
      <c r="AF81" s="16"/>
      <c r="AH81" s="16"/>
      <c r="AI81" s="16"/>
      <c r="AJ81" s="16"/>
      <c r="AK81" s="16"/>
      <c r="AL81" s="16"/>
      <c r="AM81" s="16"/>
      <c r="AN81" s="16"/>
      <c r="AQ81" s="14"/>
      <c r="AS81" s="14"/>
      <c r="AT81" s="45"/>
      <c r="AU81" s="14"/>
    </row>
    <row r="82" spans="1:47" ht="4.5" customHeight="1" x14ac:dyDescent="0.25">
      <c r="L82" s="14"/>
      <c r="AH82" s="16"/>
      <c r="AI82" s="16"/>
      <c r="AJ82" s="16"/>
      <c r="AK82" s="16"/>
      <c r="AL82" s="16"/>
      <c r="AM82" s="16"/>
      <c r="AN82" s="16"/>
      <c r="AQ82" s="14"/>
      <c r="AS82" s="14"/>
      <c r="AT82" s="45"/>
      <c r="AU82" s="14"/>
    </row>
    <row r="83" spans="1:47" ht="19.5" customHeight="1" x14ac:dyDescent="0.25">
      <c r="A83" s="24"/>
      <c r="B83" s="59" t="s">
        <v>113</v>
      </c>
      <c r="C83" s="60"/>
      <c r="D83" s="128" t="s">
        <v>114</v>
      </c>
      <c r="E83" s="128"/>
      <c r="F83" s="128"/>
      <c r="G83" s="128"/>
      <c r="H83" s="129"/>
      <c r="I83" s="13"/>
      <c r="J83" s="64" t="str">
        <f>IFERROR(R83/X83,"Not Enough Data")</f>
        <v>Not Enough Data</v>
      </c>
      <c r="L83" s="109" t="str">
        <f>IF(J83="Not Enough Data","TBD",IF(J83&gt;=0.6,"OK","NOT OK"))</f>
        <v>TBD</v>
      </c>
      <c r="M83" s="16"/>
      <c r="N83" s="127" t="s">
        <v>127</v>
      </c>
      <c r="O83" s="127"/>
      <c r="P83" s="127"/>
      <c r="Q83" s="16"/>
      <c r="R83" s="65">
        <f>H41</f>
        <v>0</v>
      </c>
      <c r="S83" s="16"/>
      <c r="T83" s="66" t="s">
        <v>128</v>
      </c>
      <c r="U83" s="16"/>
      <c r="V83" s="16"/>
      <c r="W83" s="16"/>
      <c r="X83" s="67">
        <f>H21+H41+L61+H69</f>
        <v>0</v>
      </c>
      <c r="Z83" s="16"/>
      <c r="AA83" s="16"/>
      <c r="AB83" s="16"/>
      <c r="AC83" s="16"/>
      <c r="AD83" s="16"/>
      <c r="AE83" s="16"/>
      <c r="AF83" s="16"/>
      <c r="AH83" s="16"/>
      <c r="AI83" s="16"/>
      <c r="AJ83" s="16"/>
      <c r="AK83" s="16"/>
      <c r="AL83" s="16"/>
      <c r="AM83" s="16"/>
      <c r="AN83" s="16"/>
      <c r="AQ83" s="14"/>
      <c r="AS83" s="14"/>
      <c r="AT83" s="45"/>
      <c r="AU83" s="14"/>
    </row>
    <row r="84" spans="1:47" ht="4.5" customHeight="1" x14ac:dyDescent="0.25">
      <c r="L84" s="14"/>
      <c r="AH84" s="16"/>
      <c r="AI84" s="16"/>
      <c r="AJ84" s="16"/>
      <c r="AK84" s="16"/>
      <c r="AL84" s="16"/>
      <c r="AM84" s="16"/>
      <c r="AN84" s="16"/>
      <c r="AQ84" s="14"/>
      <c r="AS84" s="14"/>
      <c r="AT84" s="45"/>
      <c r="AU84" s="14"/>
    </row>
    <row r="85" spans="1:47" ht="19.5" customHeight="1" x14ac:dyDescent="0.25">
      <c r="A85" s="24"/>
      <c r="B85" s="59" t="s">
        <v>155</v>
      </c>
      <c r="C85" s="60"/>
      <c r="D85" s="128" t="s">
        <v>115</v>
      </c>
      <c r="E85" s="128"/>
      <c r="F85" s="128"/>
      <c r="G85" s="128"/>
      <c r="H85" s="129"/>
      <c r="I85" s="13"/>
      <c r="J85" s="16"/>
      <c r="L85" s="31" t="str">
        <f>IF(AND(AB29=100,AB31&gt;=80,AB31&lt;=100,AB33&gt;=50,AB33&lt;=85,AB35&gt;=25,AB35&lt;=60,AB37&gt;=5,AB37&lt;=30,AB39&gt;=0,AB39&lt;=10),"OK","NOT OK")</f>
        <v>NOT OK</v>
      </c>
      <c r="M85" s="16"/>
      <c r="N85" s="16"/>
      <c r="O85" s="16"/>
      <c r="P85" s="16"/>
      <c r="Q85" s="16"/>
      <c r="R85" s="16"/>
      <c r="S85" s="16"/>
      <c r="T85" s="16"/>
      <c r="U85" s="16"/>
      <c r="V85" s="16"/>
      <c r="W85" s="16"/>
      <c r="X85" s="16"/>
      <c r="Z85" s="16"/>
      <c r="AA85" s="16"/>
      <c r="AB85" s="16"/>
      <c r="AC85" s="16"/>
      <c r="AD85" s="16"/>
      <c r="AE85" s="16"/>
      <c r="AF85" s="16"/>
      <c r="AH85" s="16"/>
      <c r="AI85" s="16"/>
      <c r="AJ85" s="16"/>
      <c r="AK85" s="16"/>
      <c r="AL85" s="16"/>
      <c r="AM85" s="16"/>
      <c r="AN85" s="16"/>
      <c r="AQ85" s="14"/>
      <c r="AS85" s="14"/>
      <c r="AT85" s="45"/>
      <c r="AU85" s="14"/>
    </row>
    <row r="86" spans="1:47" ht="4.5" customHeight="1" x14ac:dyDescent="0.25">
      <c r="L86" s="14"/>
      <c r="AH86" s="16"/>
      <c r="AI86" s="16"/>
      <c r="AJ86" s="16"/>
      <c r="AK86" s="16"/>
      <c r="AL86" s="16"/>
      <c r="AM86" s="16"/>
      <c r="AN86" s="16"/>
      <c r="AQ86" s="14"/>
      <c r="AS86" s="14"/>
      <c r="AT86" s="45"/>
      <c r="AU86" s="14"/>
    </row>
    <row r="87" spans="1:47" ht="19.5" customHeight="1" x14ac:dyDescent="0.25">
      <c r="A87" s="24"/>
      <c r="B87" s="59" t="s">
        <v>129</v>
      </c>
      <c r="C87" s="60"/>
      <c r="D87" s="128" t="s">
        <v>131</v>
      </c>
      <c r="E87" s="128"/>
      <c r="F87" s="128"/>
      <c r="G87" s="128"/>
      <c r="H87" s="129"/>
      <c r="I87" s="13"/>
      <c r="J87" s="68">
        <f>AB41</f>
        <v>6</v>
      </c>
      <c r="L87" s="31" t="str">
        <f>IF(AND(J87&lt;=3.1,J87&gt;=2.3),"OK","NOT OK")</f>
        <v>NOT OK</v>
      </c>
      <c r="M87" s="16"/>
      <c r="N87" s="16"/>
      <c r="O87" s="16"/>
      <c r="P87" s="16"/>
      <c r="Q87" s="16"/>
      <c r="R87" s="16"/>
      <c r="S87" s="16"/>
      <c r="T87" s="16"/>
      <c r="U87" s="16"/>
      <c r="V87" s="16"/>
      <c r="W87" s="16"/>
      <c r="X87" s="16"/>
      <c r="Z87" s="16"/>
      <c r="AA87" s="16"/>
      <c r="AB87" s="16"/>
      <c r="AC87" s="16"/>
      <c r="AD87" s="16"/>
      <c r="AE87" s="16"/>
      <c r="AF87" s="16"/>
      <c r="AH87" s="16"/>
      <c r="AI87" s="16"/>
      <c r="AJ87" s="16"/>
      <c r="AK87" s="16"/>
      <c r="AL87" s="16"/>
      <c r="AM87" s="16"/>
      <c r="AN87" s="16"/>
      <c r="AQ87" s="14"/>
      <c r="AS87" s="14"/>
      <c r="AT87" s="45"/>
      <c r="AU87" s="14"/>
    </row>
    <row r="88" spans="1:47" ht="4.5" customHeight="1" x14ac:dyDescent="0.25">
      <c r="L88" s="14"/>
      <c r="AH88" s="16"/>
      <c r="AI88" s="16"/>
      <c r="AJ88" s="16"/>
      <c r="AK88" s="16"/>
      <c r="AL88" s="16"/>
      <c r="AM88" s="16"/>
      <c r="AN88" s="16"/>
      <c r="AQ88" s="14"/>
      <c r="AS88" s="14"/>
      <c r="AT88" s="45"/>
      <c r="AU88" s="14"/>
    </row>
    <row r="89" spans="1:47" ht="19.5" customHeight="1" x14ac:dyDescent="0.25">
      <c r="A89" s="24"/>
      <c r="B89" s="59" t="s">
        <v>130</v>
      </c>
      <c r="C89" s="60"/>
      <c r="D89" s="128"/>
      <c r="E89" s="128"/>
      <c r="F89" s="128"/>
      <c r="G89" s="128"/>
      <c r="H89" s="129"/>
      <c r="I89" s="13"/>
      <c r="J89" s="16"/>
      <c r="L89" s="31" t="str">
        <f>AF41</f>
        <v>OK</v>
      </c>
      <c r="M89" s="16"/>
      <c r="N89" s="16"/>
      <c r="O89" s="16"/>
      <c r="P89" s="16"/>
      <c r="Q89" s="16"/>
      <c r="R89" s="16"/>
      <c r="S89" s="16"/>
      <c r="T89" s="16"/>
      <c r="U89" s="16"/>
      <c r="V89" s="16"/>
      <c r="W89" s="16"/>
      <c r="X89" s="16"/>
      <c r="Z89" s="16"/>
      <c r="AA89" s="16"/>
      <c r="AB89" s="16"/>
      <c r="AC89" s="16"/>
      <c r="AD89" s="16"/>
      <c r="AE89" s="16"/>
      <c r="AF89" s="16"/>
      <c r="AH89" s="16"/>
      <c r="AI89" s="16"/>
      <c r="AJ89" s="16"/>
      <c r="AK89" s="16"/>
      <c r="AL89" s="16"/>
      <c r="AM89" s="16"/>
      <c r="AN89" s="16"/>
      <c r="AQ89" s="14"/>
      <c r="AS89" s="14"/>
      <c r="AT89" s="45"/>
      <c r="AU89" s="14"/>
    </row>
    <row r="90" spans="1:47" ht="4.5" customHeight="1" x14ac:dyDescent="0.25">
      <c r="L90" s="14"/>
      <c r="AQ90" s="14"/>
      <c r="AS90" s="14"/>
      <c r="AT90" s="45"/>
      <c r="AU90" s="14"/>
    </row>
    <row r="91" spans="1:47" ht="49.5" customHeight="1" x14ac:dyDescent="0.25">
      <c r="B91" s="116" t="s">
        <v>170</v>
      </c>
      <c r="C91" s="117"/>
      <c r="D91" s="117"/>
      <c r="E91" s="117"/>
      <c r="F91" s="117"/>
      <c r="G91" s="117"/>
      <c r="H91" s="117"/>
      <c r="I91" s="117"/>
      <c r="J91" s="117"/>
      <c r="K91" s="117"/>
      <c r="L91" s="118"/>
      <c r="AT91" s="16"/>
    </row>
    <row r="92" spans="1:47" x14ac:dyDescent="0.25">
      <c r="AT92" s="16"/>
    </row>
    <row r="93" spans="1:47" ht="30" customHeight="1" x14ac:dyDescent="0.25">
      <c r="B93" s="16"/>
      <c r="C93" s="16"/>
      <c r="D93" s="45"/>
      <c r="E93" s="16"/>
      <c r="F93" s="45"/>
      <c r="G93" s="16"/>
      <c r="H93" s="45"/>
      <c r="I93" s="69"/>
      <c r="J93" s="45"/>
      <c r="K93" s="69"/>
      <c r="L93" s="16"/>
      <c r="M93" s="16"/>
      <c r="N93" s="16"/>
      <c r="O93" s="16"/>
      <c r="P93" s="16"/>
      <c r="Q93" s="16"/>
      <c r="R93" s="16"/>
      <c r="S93" s="16"/>
      <c r="T93" s="16"/>
      <c r="U93" s="16"/>
      <c r="V93" s="16"/>
      <c r="W93" s="16"/>
      <c r="X93" s="16"/>
      <c r="Y93" s="16"/>
      <c r="Z93" s="16"/>
      <c r="AA93" s="16"/>
      <c r="AB93" s="16"/>
      <c r="AC93" s="16"/>
      <c r="AD93" s="16"/>
      <c r="AE93" s="16"/>
      <c r="AF93" s="16"/>
      <c r="AG93" s="16"/>
      <c r="AH93" s="45"/>
      <c r="AI93" s="16"/>
      <c r="AJ93" s="45"/>
      <c r="AK93" s="16"/>
      <c r="AL93" s="45"/>
      <c r="AM93" s="16"/>
      <c r="AN93" s="45"/>
      <c r="AO93" s="16"/>
      <c r="AP93" s="45"/>
      <c r="AQ93" s="45"/>
      <c r="AR93" s="45"/>
      <c r="AS93" s="45"/>
      <c r="AT93" s="45"/>
      <c r="AU93" s="14"/>
    </row>
    <row r="94" spans="1:47" x14ac:dyDescent="0.25">
      <c r="AQ94" s="14"/>
      <c r="AS94" s="14"/>
      <c r="AT94" s="14"/>
      <c r="AU94" s="14"/>
    </row>
    <row r="95" spans="1:47" x14ac:dyDescent="0.25">
      <c r="AQ95" s="14"/>
      <c r="AS95" s="14"/>
      <c r="AT95" s="14"/>
      <c r="AU95" s="14"/>
    </row>
    <row r="96" spans="1:47" x14ac:dyDescent="0.25">
      <c r="AQ96" s="14"/>
      <c r="AS96" s="14"/>
      <c r="AT96" s="14"/>
      <c r="AU96" s="14"/>
    </row>
    <row r="97" spans="43:47" x14ac:dyDescent="0.25">
      <c r="AQ97" s="14"/>
      <c r="AS97" s="14"/>
      <c r="AT97" s="14"/>
      <c r="AU97" s="14"/>
    </row>
  </sheetData>
  <sheetProtection algorithmName="SHA-512" hashValue="u49MhwJTycjLEumtI9bLUE7jDBb1UVaX1JOEipaXHL8CeLpHpiA4/7FHTJ/zLEMjgzvT7wJj+6uP+7OphjWQZg==" saltValue="Ok20pMXNuBQKVyS/YPJzFw==" spinCount="100000" sheet="1" objects="1" scenarios="1"/>
  <mergeCells count="27">
    <mergeCell ref="F71:H71"/>
    <mergeCell ref="D77:H77"/>
    <mergeCell ref="R69:V69"/>
    <mergeCell ref="AP23:AR23"/>
    <mergeCell ref="B63:H63"/>
    <mergeCell ref="L63:X63"/>
    <mergeCell ref="Z63:AF63"/>
    <mergeCell ref="B43:H43"/>
    <mergeCell ref="L43:X43"/>
    <mergeCell ref="Z43:AF43"/>
    <mergeCell ref="L23:X23"/>
    <mergeCell ref="B23:H23"/>
    <mergeCell ref="Z23:AF23"/>
    <mergeCell ref="F61:H61"/>
    <mergeCell ref="L69:N69"/>
    <mergeCell ref="B91:L91"/>
    <mergeCell ref="AH79:AJ79"/>
    <mergeCell ref="AL79:AN79"/>
    <mergeCell ref="AH77:AJ77"/>
    <mergeCell ref="AL77:AN77"/>
    <mergeCell ref="N79:P79"/>
    <mergeCell ref="N83:P83"/>
    <mergeCell ref="D87:H87"/>
    <mergeCell ref="D89:H89"/>
    <mergeCell ref="D83:H83"/>
    <mergeCell ref="D85:H85"/>
    <mergeCell ref="D81:H81"/>
  </mergeCells>
  <phoneticPr fontId="5" type="noConversion"/>
  <conditionalFormatting sqref="B9 B81 B83 B85">
    <cfRule type="expression" dxfId="564" priority="1051">
      <formula>$B9="None"</formula>
    </cfRule>
  </conditionalFormatting>
  <conditionalFormatting sqref="B11">
    <cfRule type="expression" dxfId="563" priority="1055">
      <formula>$B11="None"</formula>
    </cfRule>
  </conditionalFormatting>
  <conditionalFormatting sqref="B13">
    <cfRule type="expression" dxfId="562" priority="57">
      <formula>$B13="None"</formula>
    </cfRule>
  </conditionalFormatting>
  <conditionalFormatting sqref="B15">
    <cfRule type="expression" dxfId="561" priority="41">
      <formula>$B15="None"</formula>
    </cfRule>
  </conditionalFormatting>
  <conditionalFormatting sqref="B17">
    <cfRule type="expression" dxfId="560" priority="39">
      <formula>$B17="None"</formula>
    </cfRule>
  </conditionalFormatting>
  <conditionalFormatting sqref="B19">
    <cfRule type="expression" dxfId="559" priority="37">
      <formula>$B19="None"</formula>
    </cfRule>
  </conditionalFormatting>
  <conditionalFormatting sqref="B29">
    <cfRule type="expression" dxfId="558" priority="979">
      <formula>$B29="None"</formula>
    </cfRule>
  </conditionalFormatting>
  <conditionalFormatting sqref="B31">
    <cfRule type="expression" dxfId="557" priority="93">
      <formula>$B31="None"</formula>
    </cfRule>
  </conditionalFormatting>
  <conditionalFormatting sqref="B33">
    <cfRule type="expression" dxfId="556" priority="35">
      <formula>$B33="None"</formula>
    </cfRule>
  </conditionalFormatting>
  <conditionalFormatting sqref="B35">
    <cfRule type="expression" dxfId="555" priority="91">
      <formula>$B35="None"</formula>
    </cfRule>
  </conditionalFormatting>
  <conditionalFormatting sqref="B37">
    <cfRule type="expression" dxfId="554" priority="32">
      <formula>$B37="None"</formula>
    </cfRule>
  </conditionalFormatting>
  <conditionalFormatting sqref="B39">
    <cfRule type="expression" dxfId="553" priority="29">
      <formula>$B39="None"</formula>
    </cfRule>
  </conditionalFormatting>
  <conditionalFormatting sqref="B49">
    <cfRule type="expression" dxfId="552" priority="881">
      <formula>$B49="None"</formula>
    </cfRule>
  </conditionalFormatting>
  <conditionalFormatting sqref="B51">
    <cfRule type="expression" dxfId="551" priority="49">
      <formula>$B51="None"</formula>
    </cfRule>
  </conditionalFormatting>
  <conditionalFormatting sqref="B53">
    <cfRule type="expression" dxfId="550" priority="15">
      <formula>$B53="None"</formula>
    </cfRule>
  </conditionalFormatting>
  <conditionalFormatting sqref="B55">
    <cfRule type="expression" dxfId="549" priority="13">
      <formula>$B55="None"</formula>
    </cfRule>
  </conditionalFormatting>
  <conditionalFormatting sqref="B57">
    <cfRule type="expression" dxfId="548" priority="11">
      <formula>$B57="None"</formula>
    </cfRule>
  </conditionalFormatting>
  <conditionalFormatting sqref="B59">
    <cfRule type="expression" dxfId="547" priority="9">
      <formula>$B59="None"</formula>
    </cfRule>
  </conditionalFormatting>
  <conditionalFormatting sqref="B69">
    <cfRule type="expression" dxfId="546" priority="529">
      <formula>$B69="None"</formula>
    </cfRule>
  </conditionalFormatting>
  <conditionalFormatting sqref="B71">
    <cfRule type="expression" dxfId="545" priority="478">
      <formula>$B71="None"</formula>
    </cfRule>
  </conditionalFormatting>
  <conditionalFormatting sqref="B77">
    <cfRule type="expression" dxfId="544" priority="476">
      <formula>$B77="None"</formula>
    </cfRule>
  </conditionalFormatting>
  <conditionalFormatting sqref="B79">
    <cfRule type="expression" dxfId="543" priority="441">
      <formula>$B79="None"</formula>
    </cfRule>
  </conditionalFormatting>
  <conditionalFormatting sqref="B87">
    <cfRule type="expression" dxfId="542" priority="178">
      <formula>$B87="None"</formula>
    </cfRule>
  </conditionalFormatting>
  <conditionalFormatting sqref="B89">
    <cfRule type="expression" dxfId="541" priority="168">
      <formula>$B89="None"</formula>
    </cfRule>
  </conditionalFormatting>
  <conditionalFormatting sqref="D9 F9 H9">
    <cfRule type="expression" dxfId="540" priority="1052">
      <formula>$B9="None"</formula>
    </cfRule>
  </conditionalFormatting>
  <conditionalFormatting sqref="D11 F11 H11">
    <cfRule type="expression" dxfId="539" priority="1063">
      <formula>$B11="None"</formula>
    </cfRule>
  </conditionalFormatting>
  <conditionalFormatting sqref="D13 F13 H13">
    <cfRule type="expression" dxfId="538" priority="58">
      <formula>$B13="None"</formula>
    </cfRule>
  </conditionalFormatting>
  <conditionalFormatting sqref="D15 F15 H15">
    <cfRule type="expression" dxfId="537" priority="42">
      <formula>$B15="None"</formula>
    </cfRule>
  </conditionalFormatting>
  <conditionalFormatting sqref="D17 F17 H17">
    <cfRule type="expression" dxfId="536" priority="40">
      <formula>$B17="None"</formula>
    </cfRule>
  </conditionalFormatting>
  <conditionalFormatting sqref="D19 F19 H19">
    <cfRule type="expression" dxfId="535" priority="38">
      <formula>$B19="None"</formula>
    </cfRule>
  </conditionalFormatting>
  <conditionalFormatting sqref="D29 F29 H29">
    <cfRule type="expression" dxfId="534" priority="969">
      <formula>$B29="None"</formula>
    </cfRule>
  </conditionalFormatting>
  <conditionalFormatting sqref="D31">
    <cfRule type="expression" dxfId="533" priority="958">
      <formula>$B31="None"</formula>
    </cfRule>
  </conditionalFormatting>
  <conditionalFormatting sqref="D33">
    <cfRule type="expression" dxfId="532" priority="36">
      <formula>$B33="None"</formula>
    </cfRule>
  </conditionalFormatting>
  <conditionalFormatting sqref="D35">
    <cfRule type="expression" dxfId="531" priority="936">
      <formula>$B35="None"</formula>
    </cfRule>
  </conditionalFormatting>
  <conditionalFormatting sqref="D37">
    <cfRule type="expression" dxfId="530" priority="34">
      <formula>$B37="None"</formula>
    </cfRule>
  </conditionalFormatting>
  <conditionalFormatting sqref="D39">
    <cfRule type="expression" dxfId="529" priority="31">
      <formula>$B39="None"</formula>
    </cfRule>
  </conditionalFormatting>
  <conditionalFormatting sqref="D49 F49 H49">
    <cfRule type="expression" dxfId="528" priority="882">
      <formula>$B49="None"</formula>
    </cfRule>
  </conditionalFormatting>
  <conditionalFormatting sqref="D51 F51 H51">
    <cfRule type="expression" dxfId="527" priority="50">
      <formula>$B51="None"</formula>
    </cfRule>
  </conditionalFormatting>
  <conditionalFormatting sqref="D53 F53 H53">
    <cfRule type="expression" dxfId="526" priority="16">
      <formula>$B53="None"</formula>
    </cfRule>
  </conditionalFormatting>
  <conditionalFormatting sqref="D55 F55 H55">
    <cfRule type="expression" dxfId="525" priority="14">
      <formula>$B55="None"</formula>
    </cfRule>
  </conditionalFormatting>
  <conditionalFormatting sqref="D57 F57 H57">
    <cfRule type="expression" dxfId="524" priority="12">
      <formula>$B57="None"</formula>
    </cfRule>
  </conditionalFormatting>
  <conditionalFormatting sqref="D59 F59 H59">
    <cfRule type="expression" dxfId="523" priority="10">
      <formula>$B59="None"</formula>
    </cfRule>
  </conditionalFormatting>
  <conditionalFormatting sqref="D69 F69 H69">
    <cfRule type="expression" dxfId="522" priority="530">
      <formula>$B69="None"</formula>
    </cfRule>
  </conditionalFormatting>
  <conditionalFormatting sqref="D77 D81 N81 P81 D83 D85 N85 P85">
    <cfRule type="expression" dxfId="521" priority="444">
      <formula>$B77="None"</formula>
    </cfRule>
  </conditionalFormatting>
  <conditionalFormatting sqref="D79">
    <cfRule type="expression" dxfId="520" priority="428">
      <formula>$B79="None"</formula>
    </cfRule>
  </conditionalFormatting>
  <conditionalFormatting sqref="D87 N87 P87">
    <cfRule type="expression" dxfId="519" priority="171">
      <formula>$B87="None"</formula>
    </cfRule>
  </conditionalFormatting>
  <conditionalFormatting sqref="D89 N89 P89">
    <cfRule type="expression" dxfId="518" priority="161">
      <formula>$B89="None"</formula>
    </cfRule>
  </conditionalFormatting>
  <conditionalFormatting sqref="F31 H31">
    <cfRule type="expression" dxfId="517" priority="98">
      <formula>$B31="None"</formula>
    </cfRule>
  </conditionalFormatting>
  <conditionalFormatting sqref="F33 H33">
    <cfRule type="expression" dxfId="516" priority="97">
      <formula>$B33="None"</formula>
    </cfRule>
  </conditionalFormatting>
  <conditionalFormatting sqref="F35 H35">
    <cfRule type="expression" dxfId="515" priority="96">
      <formula>$B35="None"</formula>
    </cfRule>
  </conditionalFormatting>
  <conditionalFormatting sqref="F37 H37">
    <cfRule type="expression" dxfId="514" priority="33">
      <formula>$B37="None"</formula>
    </cfRule>
  </conditionalFormatting>
  <conditionalFormatting sqref="F39 H39">
    <cfRule type="expression" dxfId="513" priority="30">
      <formula>$B39="None"</formula>
    </cfRule>
  </conditionalFormatting>
  <conditionalFormatting sqref="F71">
    <cfRule type="expression" dxfId="512" priority="531">
      <formula>$B71="None"</formula>
    </cfRule>
  </conditionalFormatting>
  <conditionalFormatting sqref="J9 J81 J83">
    <cfRule type="expression" dxfId="511" priority="1049">
      <formula>$B9="None"</formula>
    </cfRule>
    <cfRule type="containsText" dxfId="510" priority="1050" operator="containsText" text="Density Missing">
      <formula>NOT(ISERROR(SEARCH("Density Missing",J9)))</formula>
    </cfRule>
  </conditionalFormatting>
  <conditionalFormatting sqref="J10 J12 J14 J16 J18">
    <cfRule type="cellIs" dxfId="509" priority="1395" operator="equal">
      <formula>0</formula>
    </cfRule>
  </conditionalFormatting>
  <conditionalFormatting sqref="J11">
    <cfRule type="containsText" dxfId="508" priority="1054" operator="containsText" text="Density Missing">
      <formula>NOT(ISERROR(SEARCH("Density Missing",J11)))</formula>
    </cfRule>
    <cfRule type="expression" dxfId="507" priority="1053">
      <formula>$B11="None"</formula>
    </cfRule>
  </conditionalFormatting>
  <conditionalFormatting sqref="J13">
    <cfRule type="expression" dxfId="506" priority="1045">
      <formula>$B13="None"</formula>
    </cfRule>
    <cfRule type="containsText" dxfId="505" priority="1046" operator="containsText" text="Density Missing">
      <formula>NOT(ISERROR(SEARCH("Density Missing",J13)))</formula>
    </cfRule>
  </conditionalFormatting>
  <conditionalFormatting sqref="J15">
    <cfRule type="expression" dxfId="504" priority="1041">
      <formula>$B15="None"</formula>
    </cfRule>
    <cfRule type="containsText" dxfId="503" priority="1042" operator="containsText" text="Density Missing">
      <formula>NOT(ISERROR(SEARCH("Density Missing",J15)))</formula>
    </cfRule>
  </conditionalFormatting>
  <conditionalFormatting sqref="J17">
    <cfRule type="expression" dxfId="502" priority="1037">
      <formula>$B17="None"</formula>
    </cfRule>
    <cfRule type="containsText" dxfId="501" priority="1038" operator="containsText" text="Density Missing">
      <formula>NOT(ISERROR(SEARCH("Density Missing",J17)))</formula>
    </cfRule>
  </conditionalFormatting>
  <conditionalFormatting sqref="J19">
    <cfRule type="expression" dxfId="500" priority="1033">
      <formula>$B19="None"</formula>
    </cfRule>
    <cfRule type="containsText" dxfId="499" priority="1034" operator="containsText" text="Density Missing">
      <formula>NOT(ISERROR(SEARCH("Density Missing",J19)))</formula>
    </cfRule>
  </conditionalFormatting>
  <conditionalFormatting sqref="J29">
    <cfRule type="expression" dxfId="498" priority="970">
      <formula>$B29="None"</formula>
    </cfRule>
  </conditionalFormatting>
  <conditionalFormatting sqref="J31">
    <cfRule type="expression" dxfId="497" priority="959">
      <formula>$B31="None"</formula>
    </cfRule>
  </conditionalFormatting>
  <conditionalFormatting sqref="J33">
    <cfRule type="expression" dxfId="496" priority="948">
      <formula>$B33="None"</formula>
    </cfRule>
  </conditionalFormatting>
  <conditionalFormatting sqref="J35">
    <cfRule type="expression" dxfId="495" priority="937">
      <formula>$B35="None"</formula>
    </cfRule>
  </conditionalFormatting>
  <conditionalFormatting sqref="J37">
    <cfRule type="expression" dxfId="494" priority="926">
      <formula>$B37="None"</formula>
    </cfRule>
  </conditionalFormatting>
  <conditionalFormatting sqref="J39">
    <cfRule type="expression" dxfId="493" priority="915">
      <formula>$B39="None"</formula>
    </cfRule>
  </conditionalFormatting>
  <conditionalFormatting sqref="J49">
    <cfRule type="expression" dxfId="492" priority="879">
      <formula>$B49="None"</formula>
    </cfRule>
    <cfRule type="containsText" dxfId="491" priority="880" operator="containsText" text="Density Missing">
      <formula>NOT(ISERROR(SEARCH("Density Missing",J49)))</formula>
    </cfRule>
  </conditionalFormatting>
  <conditionalFormatting sqref="J51">
    <cfRule type="containsText" dxfId="490" priority="556" operator="containsText" text="Density Missing">
      <formula>NOT(ISERROR(SEARCH("Density Missing",J51)))</formula>
    </cfRule>
    <cfRule type="expression" dxfId="489" priority="555">
      <formula>$B51="None"</formula>
    </cfRule>
  </conditionalFormatting>
  <conditionalFormatting sqref="J53">
    <cfRule type="containsText" dxfId="488" priority="551" operator="containsText" text="Density Missing">
      <formula>NOT(ISERROR(SEARCH("Density Missing",J53)))</formula>
    </cfRule>
    <cfRule type="expression" dxfId="487" priority="550">
      <formula>$B53="None"</formula>
    </cfRule>
  </conditionalFormatting>
  <conditionalFormatting sqref="J55">
    <cfRule type="expression" dxfId="486" priority="545">
      <formula>$B55="None"</formula>
    </cfRule>
    <cfRule type="containsText" dxfId="485" priority="546" operator="containsText" text="Density Missing">
      <formula>NOT(ISERROR(SEARCH("Density Missing",J55)))</formula>
    </cfRule>
  </conditionalFormatting>
  <conditionalFormatting sqref="J57">
    <cfRule type="containsText" dxfId="484" priority="541" operator="containsText" text="Density Missing">
      <formula>NOT(ISERROR(SEARCH("Density Missing",J57)))</formula>
    </cfRule>
    <cfRule type="expression" dxfId="483" priority="540">
      <formula>$B57="None"</formula>
    </cfRule>
  </conditionalFormatting>
  <conditionalFormatting sqref="J59">
    <cfRule type="containsText" dxfId="482" priority="536" operator="containsText" text="Density Missing">
      <formula>NOT(ISERROR(SEARCH("Density Missing",J59)))</formula>
    </cfRule>
    <cfRule type="expression" dxfId="481" priority="535">
      <formula>$B59="None"</formula>
    </cfRule>
  </conditionalFormatting>
  <conditionalFormatting sqref="J69">
    <cfRule type="expression" dxfId="480" priority="482">
      <formula>$B69="None"</formula>
    </cfRule>
    <cfRule type="containsText" dxfId="479" priority="483" operator="containsText" text="Density Missing">
      <formula>NOT(ISERROR(SEARCH("Density Missing",J69)))</formula>
    </cfRule>
  </conditionalFormatting>
  <conditionalFormatting sqref="J71">
    <cfRule type="containsText" dxfId="478" priority="462" operator="containsText" text="Density Missing">
      <formula>NOT(ISERROR(SEARCH("Density Missing",J71)))</formula>
    </cfRule>
    <cfRule type="expression" dxfId="477" priority="461">
      <formula>$B71="None"</formula>
    </cfRule>
  </conditionalFormatting>
  <conditionalFormatting sqref="J77">
    <cfRule type="expression" dxfId="476" priority="459">
      <formula>$B77="None"</formula>
    </cfRule>
    <cfRule type="containsText" dxfId="475" priority="460" operator="containsText" text="Density Missing">
      <formula>NOT(ISERROR(SEARCH("Density Missing",J77)))</formula>
    </cfRule>
  </conditionalFormatting>
  <conditionalFormatting sqref="J79">
    <cfRule type="containsText" dxfId="474" priority="186" operator="containsText" text="Density Missing">
      <formula>NOT(ISERROR(SEARCH("Density Missing",J79)))</formula>
    </cfRule>
    <cfRule type="expression" dxfId="473" priority="185">
      <formula>$B79="None"</formula>
    </cfRule>
  </conditionalFormatting>
  <conditionalFormatting sqref="J85">
    <cfRule type="expression" dxfId="472" priority="153">
      <formula>$B85="None"</formula>
    </cfRule>
  </conditionalFormatting>
  <conditionalFormatting sqref="J87">
    <cfRule type="containsText" dxfId="471" priority="158" operator="containsText" text="Density Missing">
      <formula>NOT(ISERROR(SEARCH("Density Missing",J87)))</formula>
    </cfRule>
    <cfRule type="expression" dxfId="470" priority="157">
      <formula>$B87="None"</formula>
    </cfRule>
  </conditionalFormatting>
  <conditionalFormatting sqref="J89">
    <cfRule type="expression" dxfId="469" priority="154">
      <formula>$B89="None"</formula>
    </cfRule>
  </conditionalFormatting>
  <conditionalFormatting sqref="N9 P9 R9 T9 V9 N11 P11 R11 T11 V11 N13 P13 R13 T13 V13 N15 P15 R15 T15 V15 N17 P17 R17 T17 V17 N19 P19 R19 T19 V19">
    <cfRule type="expression" dxfId="468" priority="1569">
      <formula>$B9="Blended Cement"</formula>
    </cfRule>
  </conditionalFormatting>
  <conditionalFormatting sqref="L29">
    <cfRule type="expression" dxfId="462" priority="973">
      <formula>$B29="None"</formula>
    </cfRule>
  </conditionalFormatting>
  <conditionalFormatting sqref="L31">
    <cfRule type="expression" dxfId="461" priority="83">
      <formula>$B31="None"</formula>
    </cfRule>
  </conditionalFormatting>
  <conditionalFormatting sqref="L33">
    <cfRule type="expression" dxfId="460" priority="77">
      <formula>$B33="None"</formula>
    </cfRule>
  </conditionalFormatting>
  <conditionalFormatting sqref="L35">
    <cfRule type="expression" dxfId="459" priority="71">
      <formula>$B35="None"</formula>
    </cfRule>
  </conditionalFormatting>
  <conditionalFormatting sqref="L37">
    <cfRule type="expression" dxfId="458" priority="23">
      <formula>$B37="None"</formula>
    </cfRule>
  </conditionalFormatting>
  <conditionalFormatting sqref="L39">
    <cfRule type="expression" dxfId="457" priority="17">
      <formula>$B39="None"</formula>
    </cfRule>
  </conditionalFormatting>
  <conditionalFormatting sqref="L49">
    <cfRule type="expression" dxfId="456" priority="871">
      <formula>$B49="None"</formula>
    </cfRule>
  </conditionalFormatting>
  <conditionalFormatting sqref="L51">
    <cfRule type="expression" dxfId="455" priority="554">
      <formula>$B51="None"</formula>
    </cfRule>
  </conditionalFormatting>
  <conditionalFormatting sqref="L53">
    <cfRule type="expression" dxfId="454" priority="549">
      <formula>$B53="None"</formula>
    </cfRule>
  </conditionalFormatting>
  <conditionalFormatting sqref="L55">
    <cfRule type="expression" dxfId="453" priority="544">
      <formula>$B55="None"</formula>
    </cfRule>
  </conditionalFormatting>
  <conditionalFormatting sqref="L57">
    <cfRule type="expression" dxfId="452" priority="539">
      <formula>$B57="None"</formula>
    </cfRule>
  </conditionalFormatting>
  <conditionalFormatting sqref="L59">
    <cfRule type="expression" dxfId="451" priority="534">
      <formula>$B59="None"</formula>
    </cfRule>
  </conditionalFormatting>
  <conditionalFormatting sqref="L71">
    <cfRule type="expression" dxfId="450" priority="481">
      <formula>$B71="None"</formula>
    </cfRule>
  </conditionalFormatting>
  <conditionalFormatting sqref="L77">
    <cfRule type="cellIs" dxfId="449" priority="442" operator="equal">
      <formula>"OK"</formula>
    </cfRule>
    <cfRule type="cellIs" dxfId="448" priority="443" operator="equal">
      <formula>"NOT OK"</formula>
    </cfRule>
  </conditionalFormatting>
  <conditionalFormatting sqref="L79">
    <cfRule type="cellIs" dxfId="447" priority="427" operator="equal">
      <formula>"NOT OK"</formula>
    </cfRule>
    <cfRule type="cellIs" dxfId="446" priority="426" operator="equal">
      <formula>"OK"</formula>
    </cfRule>
  </conditionalFormatting>
  <conditionalFormatting sqref="L81">
    <cfRule type="cellIs" dxfId="445" priority="189" operator="equal">
      <formula>"NOT OK"</formula>
    </cfRule>
    <cfRule type="cellIs" dxfId="444" priority="188" operator="equal">
      <formula>"OK"</formula>
    </cfRule>
  </conditionalFormatting>
  <conditionalFormatting sqref="L83">
    <cfRule type="cellIs" dxfId="443" priority="179" operator="equal">
      <formula>"OK"</formula>
    </cfRule>
    <cfRule type="cellIs" dxfId="442" priority="180" operator="equal">
      <formula>"NOT OK"</formula>
    </cfRule>
  </conditionalFormatting>
  <conditionalFormatting sqref="L85">
    <cfRule type="cellIs" dxfId="441" priority="148" operator="equal">
      <formula>"NOT OK"</formula>
    </cfRule>
    <cfRule type="cellIs" dxfId="440" priority="147" operator="equal">
      <formula>"OK"</formula>
    </cfRule>
  </conditionalFormatting>
  <conditionalFormatting sqref="L87">
    <cfRule type="cellIs" dxfId="439" priority="169" operator="equal">
      <formula>"OK"</formula>
    </cfRule>
    <cfRule type="cellIs" dxfId="438" priority="170" operator="equal">
      <formula>"NOT OK"</formula>
    </cfRule>
  </conditionalFormatting>
  <conditionalFormatting sqref="L89">
    <cfRule type="cellIs" dxfId="437" priority="160" operator="equal">
      <formula>"NOT OK"</formula>
    </cfRule>
    <cfRule type="cellIs" dxfId="436" priority="159" operator="equal">
      <formula>"OK"</formula>
    </cfRule>
  </conditionalFormatting>
  <conditionalFormatting sqref="N29">
    <cfRule type="expression" dxfId="435" priority="974">
      <formula>$B29="None"</formula>
    </cfRule>
  </conditionalFormatting>
  <conditionalFormatting sqref="N31">
    <cfRule type="expression" dxfId="434" priority="84">
      <formula>$B31="None"</formula>
    </cfRule>
  </conditionalFormatting>
  <conditionalFormatting sqref="N33">
    <cfRule type="expression" dxfId="433" priority="78">
      <formula>$B33="None"</formula>
    </cfRule>
  </conditionalFormatting>
  <conditionalFormatting sqref="N35">
    <cfRule type="expression" dxfId="432" priority="72">
      <formula>$B35="None"</formula>
    </cfRule>
  </conditionalFormatting>
  <conditionalFormatting sqref="N37">
    <cfRule type="expression" dxfId="431" priority="24">
      <formula>$B37="None"</formula>
    </cfRule>
  </conditionalFormatting>
  <conditionalFormatting sqref="N39">
    <cfRule type="expression" dxfId="430" priority="18">
      <formula>$B39="None"</formula>
    </cfRule>
  </conditionalFormatting>
  <conditionalFormatting sqref="N49">
    <cfRule type="expression" dxfId="429" priority="870">
      <formula>$B49="None"</formula>
    </cfRule>
  </conditionalFormatting>
  <conditionalFormatting sqref="N51">
    <cfRule type="expression" dxfId="428" priority="553">
      <formula>$B51="None"</formula>
    </cfRule>
  </conditionalFormatting>
  <conditionalFormatting sqref="N53">
    <cfRule type="expression" dxfId="427" priority="548">
      <formula>$B53="None"</formula>
    </cfRule>
  </conditionalFormatting>
  <conditionalFormatting sqref="N55">
    <cfRule type="expression" dxfId="426" priority="543">
      <formula>$B55="None"</formula>
    </cfRule>
  </conditionalFormatting>
  <conditionalFormatting sqref="N57">
    <cfRule type="expression" dxfId="425" priority="538">
      <formula>$B57="None"</formula>
    </cfRule>
  </conditionalFormatting>
  <conditionalFormatting sqref="N59">
    <cfRule type="expression" dxfId="424" priority="533">
      <formula>$B59="None"</formula>
    </cfRule>
  </conditionalFormatting>
  <conditionalFormatting sqref="N71">
    <cfRule type="expression" dxfId="423" priority="480">
      <formula>$B71="None"</formula>
    </cfRule>
  </conditionalFormatting>
  <conditionalFormatting sqref="N77">
    <cfRule type="expression" dxfId="422" priority="474">
      <formula>$B77="None"</formula>
    </cfRule>
  </conditionalFormatting>
  <conditionalFormatting sqref="N79">
    <cfRule type="expression" dxfId="421" priority="187">
      <formula>$B79="None"</formula>
    </cfRule>
  </conditionalFormatting>
  <conditionalFormatting sqref="N83">
    <cfRule type="expression" dxfId="420" priority="149">
      <formula>$B83="None"</formula>
    </cfRule>
  </conditionalFormatting>
  <conditionalFormatting sqref="P29">
    <cfRule type="expression" dxfId="419" priority="975">
      <formula>$B29="None"</formula>
    </cfRule>
  </conditionalFormatting>
  <conditionalFormatting sqref="P31">
    <cfRule type="expression" dxfId="418" priority="85">
      <formula>$B31="None"</formula>
    </cfRule>
  </conditionalFormatting>
  <conditionalFormatting sqref="P33">
    <cfRule type="expression" dxfId="417" priority="79">
      <formula>$B33="None"</formula>
    </cfRule>
  </conditionalFormatting>
  <conditionalFormatting sqref="P35">
    <cfRule type="expression" dxfId="416" priority="73">
      <formula>$B35="None"</formula>
    </cfRule>
  </conditionalFormatting>
  <conditionalFormatting sqref="P37">
    <cfRule type="expression" dxfId="415" priority="25">
      <formula>$B37="None"</formula>
    </cfRule>
  </conditionalFormatting>
  <conditionalFormatting sqref="P39">
    <cfRule type="expression" dxfId="414" priority="19">
      <formula>$B39="None"</formula>
    </cfRule>
  </conditionalFormatting>
  <conditionalFormatting sqref="P49">
    <cfRule type="expression" dxfId="413" priority="869">
      <formula>$B49="None"</formula>
    </cfRule>
  </conditionalFormatting>
  <conditionalFormatting sqref="P51">
    <cfRule type="expression" dxfId="412" priority="552">
      <formula>$B51="None"</formula>
    </cfRule>
  </conditionalFormatting>
  <conditionalFormatting sqref="P53">
    <cfRule type="expression" dxfId="411" priority="547">
      <formula>$B53="None"</formula>
    </cfRule>
  </conditionalFormatting>
  <conditionalFormatting sqref="P55">
    <cfRule type="expression" dxfId="410" priority="542">
      <formula>$B55="None"</formula>
    </cfRule>
  </conditionalFormatting>
  <conditionalFormatting sqref="P57">
    <cfRule type="expression" dxfId="409" priority="537">
      <formula>$B57="None"</formula>
    </cfRule>
  </conditionalFormatting>
  <conditionalFormatting sqref="P59">
    <cfRule type="expression" dxfId="408" priority="532">
      <formula>$B59="None"</formula>
    </cfRule>
  </conditionalFormatting>
  <conditionalFormatting sqref="P71">
    <cfRule type="expression" dxfId="407" priority="479">
      <formula>$B71="None"</formula>
    </cfRule>
  </conditionalFormatting>
  <conditionalFormatting sqref="P77">
    <cfRule type="expression" dxfId="406" priority="473">
      <formula>$B77="None"</formula>
    </cfRule>
  </conditionalFormatting>
  <conditionalFormatting sqref="R29">
    <cfRule type="expression" dxfId="405" priority="976">
      <formula>$B29="None"</formula>
    </cfRule>
  </conditionalFormatting>
  <conditionalFormatting sqref="R31">
    <cfRule type="expression" dxfId="404" priority="86">
      <formula>$B31="None"</formula>
    </cfRule>
  </conditionalFormatting>
  <conditionalFormatting sqref="R33">
    <cfRule type="expression" dxfId="403" priority="80">
      <formula>$B33="None"</formula>
    </cfRule>
  </conditionalFormatting>
  <conditionalFormatting sqref="R35">
    <cfRule type="expression" dxfId="402" priority="74">
      <formula>$B35="None"</formula>
    </cfRule>
  </conditionalFormatting>
  <conditionalFormatting sqref="R37">
    <cfRule type="expression" dxfId="401" priority="26">
      <formula>$B37="None"</formula>
    </cfRule>
  </conditionalFormatting>
  <conditionalFormatting sqref="R39">
    <cfRule type="expression" dxfId="400" priority="20">
      <formula>$B39="None"</formula>
    </cfRule>
  </conditionalFormatting>
  <conditionalFormatting sqref="T29">
    <cfRule type="expression" dxfId="399" priority="977">
      <formula>$B29="None"</formula>
    </cfRule>
  </conditionalFormatting>
  <conditionalFormatting sqref="T31">
    <cfRule type="expression" dxfId="398" priority="87">
      <formula>$B31="None"</formula>
    </cfRule>
  </conditionalFormatting>
  <conditionalFormatting sqref="T33">
    <cfRule type="expression" dxfId="397" priority="81">
      <formula>$B33="None"</formula>
    </cfRule>
  </conditionalFormatting>
  <conditionalFormatting sqref="T35">
    <cfRule type="expression" dxfId="396" priority="75">
      <formula>$B35="None"</formula>
    </cfRule>
  </conditionalFormatting>
  <conditionalFormatting sqref="T37">
    <cfRule type="expression" dxfId="395" priority="27">
      <formula>$B37="None"</formula>
    </cfRule>
  </conditionalFormatting>
  <conditionalFormatting sqref="T39">
    <cfRule type="expression" dxfId="394" priority="21">
      <formula>$B39="None"</formula>
    </cfRule>
  </conditionalFormatting>
  <conditionalFormatting sqref="T79">
    <cfRule type="expression" dxfId="393" priority="1570">
      <formula>$T79="None"</formula>
    </cfRule>
  </conditionalFormatting>
  <conditionalFormatting sqref="T83">
    <cfRule type="expression" dxfId="392" priority="150">
      <formula>$T83="None"</formula>
    </cfRule>
  </conditionalFormatting>
  <conditionalFormatting sqref="V29">
    <cfRule type="expression" dxfId="391" priority="978">
      <formula>$B29="None"</formula>
    </cfRule>
  </conditionalFormatting>
  <conditionalFormatting sqref="V31">
    <cfRule type="expression" dxfId="390" priority="88">
      <formula>$B31="None"</formula>
    </cfRule>
  </conditionalFormatting>
  <conditionalFormatting sqref="V33">
    <cfRule type="expression" dxfId="389" priority="82">
      <formula>$B33="None"</formula>
    </cfRule>
  </conditionalFormatting>
  <conditionalFormatting sqref="V35">
    <cfRule type="expression" dxfId="388" priority="76">
      <formula>$B35="None"</formula>
    </cfRule>
  </conditionalFormatting>
  <conditionalFormatting sqref="V37">
    <cfRule type="expression" dxfId="387" priority="28">
      <formula>$B37="None"</formula>
    </cfRule>
  </conditionalFormatting>
  <conditionalFormatting sqref="V39">
    <cfRule type="expression" dxfId="386" priority="22">
      <formula>$B39="None"</formula>
    </cfRule>
  </conditionalFormatting>
  <conditionalFormatting sqref="X9">
    <cfRule type="expression" dxfId="385" priority="1550">
      <formula>$B9="Blended Cement"</formula>
    </cfRule>
    <cfRule type="cellIs" dxfId="384" priority="1548" operator="equal">
      <formula>100</formula>
    </cfRule>
  </conditionalFormatting>
  <conditionalFormatting sqref="X11">
    <cfRule type="expression" dxfId="383" priority="1365">
      <formula>$B11="Blended Cement"</formula>
    </cfRule>
    <cfRule type="cellIs" dxfId="382" priority="1364" operator="equal">
      <formula>100</formula>
    </cfRule>
  </conditionalFormatting>
  <conditionalFormatting sqref="X13">
    <cfRule type="cellIs" dxfId="381" priority="1362" operator="equal">
      <formula>100</formula>
    </cfRule>
    <cfRule type="expression" dxfId="380" priority="1363">
      <formula>$B13="Blended Cement"</formula>
    </cfRule>
  </conditionalFormatting>
  <conditionalFormatting sqref="X15">
    <cfRule type="cellIs" dxfId="379" priority="1360" operator="equal">
      <formula>100</formula>
    </cfRule>
    <cfRule type="expression" dxfId="378" priority="1361">
      <formula>$B15="Blended Cement"</formula>
    </cfRule>
  </conditionalFormatting>
  <conditionalFormatting sqref="X17">
    <cfRule type="cellIs" dxfId="377" priority="1358" operator="equal">
      <formula>100</formula>
    </cfRule>
    <cfRule type="expression" dxfId="376" priority="1359">
      <formula>$B17="Blended Cement"</formula>
    </cfRule>
  </conditionalFormatting>
  <conditionalFormatting sqref="X19">
    <cfRule type="cellIs" dxfId="375" priority="1356" operator="equal">
      <formula>100</formula>
    </cfRule>
    <cfRule type="expression" dxfId="374" priority="1357">
      <formula>$B19="Blended Cement"</formula>
    </cfRule>
  </conditionalFormatting>
  <conditionalFormatting sqref="X29">
    <cfRule type="expression" dxfId="373" priority="972">
      <formula>$B29="None"</formula>
    </cfRule>
    <cfRule type="containsText" dxfId="372" priority="971" operator="containsText" text="Wt. Missing">
      <formula>NOT(ISERROR(SEARCH("Wt. Missing",X29)))</formula>
    </cfRule>
  </conditionalFormatting>
  <conditionalFormatting sqref="X31">
    <cfRule type="containsText" dxfId="371" priority="891" operator="containsText" text="Wt. Missing">
      <formula>NOT(ISERROR(SEARCH("Wt. Missing",X31)))</formula>
    </cfRule>
    <cfRule type="expression" dxfId="370" priority="892">
      <formula>$B31="None"</formula>
    </cfRule>
  </conditionalFormatting>
  <conditionalFormatting sqref="X33">
    <cfRule type="containsText" dxfId="369" priority="889" operator="containsText" text="Wt. Missing">
      <formula>NOT(ISERROR(SEARCH("Wt. Missing",X33)))</formula>
    </cfRule>
    <cfRule type="expression" dxfId="368" priority="890">
      <formula>$B33="None"</formula>
    </cfRule>
  </conditionalFormatting>
  <conditionalFormatting sqref="X35">
    <cfRule type="expression" dxfId="367" priority="888">
      <formula>$B35="None"</formula>
    </cfRule>
    <cfRule type="containsText" dxfId="366" priority="887" operator="containsText" text="Wt. Missing">
      <formula>NOT(ISERROR(SEARCH("Wt. Missing",X35)))</formula>
    </cfRule>
  </conditionalFormatting>
  <conditionalFormatting sqref="X37">
    <cfRule type="expression" dxfId="365" priority="886">
      <formula>$B37="None"</formula>
    </cfRule>
    <cfRule type="containsText" dxfId="364" priority="885" operator="containsText" text="Wt. Missing">
      <formula>NOT(ISERROR(SEARCH("Wt. Missing",X37)))</formula>
    </cfRule>
  </conditionalFormatting>
  <conditionalFormatting sqref="X39">
    <cfRule type="expression" dxfId="363" priority="884">
      <formula>$B39="None"</formula>
    </cfRule>
    <cfRule type="containsText" dxfId="362" priority="883" operator="containsText" text="Wt. Missing">
      <formula>NOT(ISERROR(SEARCH("Wt. Missing",X39)))</formula>
    </cfRule>
  </conditionalFormatting>
  <conditionalFormatting sqref="Z9">
    <cfRule type="expression" dxfId="361" priority="1416">
      <formula>$B9="Other Filler"</formula>
    </cfRule>
  </conditionalFormatting>
  <conditionalFormatting sqref="Z11">
    <cfRule type="expression" dxfId="360" priority="1404">
      <formula>$B11="Other Filler"</formula>
    </cfRule>
  </conditionalFormatting>
  <conditionalFormatting sqref="Z13">
    <cfRule type="expression" dxfId="359" priority="1402">
      <formula>$B13="Other Filler"</formula>
    </cfRule>
  </conditionalFormatting>
  <conditionalFormatting sqref="Z15">
    <cfRule type="expression" dxfId="358" priority="1400">
      <formula>$B15="Other Filler"</formula>
    </cfRule>
  </conditionalFormatting>
  <conditionalFormatting sqref="Z17">
    <cfRule type="expression" dxfId="357" priority="1398">
      <formula>$B17="Other Filler"</formula>
    </cfRule>
  </conditionalFormatting>
  <conditionalFormatting sqref="Z19">
    <cfRule type="expression" dxfId="356" priority="1396">
      <formula>$B19="Other Filler"</formula>
    </cfRule>
  </conditionalFormatting>
  <conditionalFormatting sqref="Z49">
    <cfRule type="expression" dxfId="355" priority="568">
      <formula>$B49="Other"</formula>
    </cfRule>
  </conditionalFormatting>
  <conditionalFormatting sqref="Z51">
    <cfRule type="expression" dxfId="354" priority="656">
      <formula>$B51="Other"</formula>
    </cfRule>
  </conditionalFormatting>
  <conditionalFormatting sqref="Z53">
    <cfRule type="expression" dxfId="353" priority="649">
      <formula>$B53="Other"</formula>
    </cfRule>
  </conditionalFormatting>
  <conditionalFormatting sqref="Z55">
    <cfRule type="expression" dxfId="352" priority="642">
      <formula>$B55="Other"</formula>
    </cfRule>
  </conditionalFormatting>
  <conditionalFormatting sqref="Z57">
    <cfRule type="expression" dxfId="351" priority="635">
      <formula>$B57="Other"</formula>
    </cfRule>
  </conditionalFormatting>
  <conditionalFormatting sqref="Z59">
    <cfRule type="expression" dxfId="350" priority="628">
      <formula>$B59="Other"</formula>
    </cfRule>
  </conditionalFormatting>
  <conditionalFormatting sqref="AA9">
    <cfRule type="containsText" dxfId="349" priority="1417" operator="containsText" text="Select One">
      <formula>NOT(ISERROR(SEARCH("Select One",AA9)))</formula>
    </cfRule>
  </conditionalFormatting>
  <conditionalFormatting sqref="AA11">
    <cfRule type="containsText" dxfId="348" priority="1405" operator="containsText" text="Select One">
      <formula>NOT(ISERROR(SEARCH("Select One",AA11)))</formula>
    </cfRule>
  </conditionalFormatting>
  <conditionalFormatting sqref="AA13">
    <cfRule type="containsText" dxfId="347" priority="1403" operator="containsText" text="Select One">
      <formula>NOT(ISERROR(SEARCH("Select One",AA13)))</formula>
    </cfRule>
  </conditionalFormatting>
  <conditionalFormatting sqref="AA15">
    <cfRule type="containsText" dxfId="346" priority="1401" operator="containsText" text="Select One">
      <formula>NOT(ISERROR(SEARCH("Select One",AA15)))</formula>
    </cfRule>
  </conditionalFormatting>
  <conditionalFormatting sqref="AA17">
    <cfRule type="containsText" dxfId="345" priority="1399" operator="containsText" text="Select One">
      <formula>NOT(ISERROR(SEARCH("Select One",AA17)))</formula>
    </cfRule>
  </conditionalFormatting>
  <conditionalFormatting sqref="AA19">
    <cfRule type="containsText" dxfId="344" priority="1397" operator="containsText" text="Select One">
      <formula>NOT(ISERROR(SEARCH("Select One",AA19)))</formula>
    </cfRule>
  </conditionalFormatting>
  <conditionalFormatting sqref="AA49">
    <cfRule type="containsText" dxfId="343" priority="569" operator="containsText" text="Select One">
      <formula>NOT(ISERROR(SEARCH("Select One",AA49)))</formula>
    </cfRule>
  </conditionalFormatting>
  <conditionalFormatting sqref="AA51">
    <cfRule type="containsText" dxfId="342" priority="657" operator="containsText" text="Select One">
      <formula>NOT(ISERROR(SEARCH("Select One",AA51)))</formula>
    </cfRule>
  </conditionalFormatting>
  <conditionalFormatting sqref="AA53">
    <cfRule type="containsText" dxfId="341" priority="650" operator="containsText" text="Select One">
      <formula>NOT(ISERROR(SEARCH("Select One",AA53)))</formula>
    </cfRule>
  </conditionalFormatting>
  <conditionalFormatting sqref="AA55">
    <cfRule type="containsText" dxfId="340" priority="643" operator="containsText" text="Select One">
      <formula>NOT(ISERROR(SEARCH("Select One",AA55)))</formula>
    </cfRule>
  </conditionalFormatting>
  <conditionalFormatting sqref="AA57">
    <cfRule type="containsText" dxfId="339" priority="636" operator="containsText" text="Select One">
      <formula>NOT(ISERROR(SEARCH("Select One",AA57)))</formula>
    </cfRule>
  </conditionalFormatting>
  <conditionalFormatting sqref="AA59">
    <cfRule type="containsText" dxfId="338" priority="629" operator="containsText" text="Select One">
      <formula>NOT(ISERROR(SEARCH("Select One",AA59)))</formula>
    </cfRule>
  </conditionalFormatting>
  <conditionalFormatting sqref="AB9">
    <cfRule type="expression" dxfId="337" priority="1321">
      <formula>$B9="Other Filler"</formula>
    </cfRule>
  </conditionalFormatting>
  <conditionalFormatting sqref="AB11">
    <cfRule type="expression" dxfId="336" priority="1320">
      <formula>$B11="Other Filler"</formula>
    </cfRule>
  </conditionalFormatting>
  <conditionalFormatting sqref="AB13">
    <cfRule type="expression" dxfId="335" priority="1325">
      <formula>$B13="Other Filler"</formula>
    </cfRule>
  </conditionalFormatting>
  <conditionalFormatting sqref="AB15">
    <cfRule type="expression" dxfId="334" priority="1326">
      <formula>$B15="Other Filler"</formula>
    </cfRule>
  </conditionalFormatting>
  <conditionalFormatting sqref="AB17">
    <cfRule type="expression" dxfId="333" priority="1319">
      <formula>$B17="Other Filler"</formula>
    </cfRule>
  </conditionalFormatting>
  <conditionalFormatting sqref="AB19">
    <cfRule type="expression" dxfId="332" priority="1318">
      <formula>$B19="Other Filler"</formula>
    </cfRule>
  </conditionalFormatting>
  <conditionalFormatting sqref="AB29">
    <cfRule type="cellIs" dxfId="331" priority="901" operator="equal">
      <formula>100</formula>
    </cfRule>
    <cfRule type="cellIs" dxfId="330" priority="902" operator="notEqual">
      <formula>100</formula>
    </cfRule>
  </conditionalFormatting>
  <conditionalFormatting sqref="AB31">
    <cfRule type="cellIs" dxfId="329" priority="900" operator="notBetween">
      <formula>80</formula>
      <formula>100</formula>
    </cfRule>
    <cfRule type="cellIs" dxfId="328" priority="899" operator="between">
      <formula>80</formula>
      <formula>100</formula>
    </cfRule>
  </conditionalFormatting>
  <conditionalFormatting sqref="AB33">
    <cfRule type="cellIs" dxfId="327" priority="897" operator="between">
      <formula>50</formula>
      <formula>85</formula>
    </cfRule>
    <cfRule type="cellIs" dxfId="326" priority="898" operator="notBetween">
      <formula>50</formula>
      <formula>85</formula>
    </cfRule>
  </conditionalFormatting>
  <conditionalFormatting sqref="AB35">
    <cfRule type="cellIs" dxfId="325" priority="895" operator="between">
      <formula>25</formula>
      <formula>60</formula>
    </cfRule>
    <cfRule type="cellIs" dxfId="324" priority="896" operator="notBetween">
      <formula>25</formula>
      <formula>60</formula>
    </cfRule>
  </conditionalFormatting>
  <conditionalFormatting sqref="AB37">
    <cfRule type="cellIs" dxfId="323" priority="894" operator="notBetween">
      <formula>5</formula>
      <formula>30</formula>
    </cfRule>
    <cfRule type="cellIs" dxfId="322" priority="893" operator="between">
      <formula>5</formula>
      <formula>30</formula>
    </cfRule>
  </conditionalFormatting>
  <conditionalFormatting sqref="AB39">
    <cfRule type="cellIs" dxfId="321" priority="1148" operator="notBetween">
      <formula>0</formula>
      <formula>10</formula>
    </cfRule>
    <cfRule type="cellIs" dxfId="320" priority="903" operator="between">
      <formula>0</formula>
      <formula>10</formula>
    </cfRule>
  </conditionalFormatting>
  <conditionalFormatting sqref="AB41">
    <cfRule type="cellIs" dxfId="319" priority="1103" operator="notBetween">
      <formula>2.3</formula>
      <formula>3.1</formula>
    </cfRule>
    <cfRule type="cellIs" dxfId="318" priority="1102" operator="between">
      <formula>2.3</formula>
      <formula>3.1</formula>
    </cfRule>
  </conditionalFormatting>
  <conditionalFormatting sqref="AB49">
    <cfRule type="expression" dxfId="317" priority="565">
      <formula>$B49="Other"</formula>
    </cfRule>
  </conditionalFormatting>
  <conditionalFormatting sqref="AB51">
    <cfRule type="expression" dxfId="316" priority="653">
      <formula>$B51="Other"</formula>
    </cfRule>
  </conditionalFormatting>
  <conditionalFormatting sqref="AB53">
    <cfRule type="expression" dxfId="315" priority="646">
      <formula>$B53="Other"</formula>
    </cfRule>
  </conditionalFormatting>
  <conditionalFormatting sqref="AB55">
    <cfRule type="expression" dxfId="314" priority="639">
      <formula>$B55="Other"</formula>
    </cfRule>
  </conditionalFormatting>
  <conditionalFormatting sqref="AB57">
    <cfRule type="expression" dxfId="313" priority="632">
      <formula>$B57="Other"</formula>
    </cfRule>
  </conditionalFormatting>
  <conditionalFormatting sqref="AB59">
    <cfRule type="expression" dxfId="312" priority="625">
      <formula>$B59="Other"</formula>
    </cfRule>
  </conditionalFormatting>
  <conditionalFormatting sqref="AC9">
    <cfRule type="containsText" dxfId="311" priority="1340" operator="containsText" text="Select One">
      <formula>NOT(ISERROR(SEARCH("Select One",AC9)))</formula>
    </cfRule>
  </conditionalFormatting>
  <conditionalFormatting sqref="AC11">
    <cfRule type="containsText" dxfId="310" priority="1339" operator="containsText" text="Select One">
      <formula>NOT(ISERROR(SEARCH("Select One",AC11)))</formula>
    </cfRule>
  </conditionalFormatting>
  <conditionalFormatting sqref="AC13">
    <cfRule type="containsText" dxfId="309" priority="1338" operator="containsText" text="Select One">
      <formula>NOT(ISERROR(SEARCH("Select One",AC13)))</formula>
    </cfRule>
  </conditionalFormatting>
  <conditionalFormatting sqref="AC15">
    <cfRule type="containsText" dxfId="308" priority="1337" operator="containsText" text="Select One">
      <formula>NOT(ISERROR(SEARCH("Select One",AC15)))</formula>
    </cfRule>
  </conditionalFormatting>
  <conditionalFormatting sqref="AC17">
    <cfRule type="containsText" dxfId="307" priority="1336" operator="containsText" text="Select One">
      <formula>NOT(ISERROR(SEARCH("Select One",AC17)))</formula>
    </cfRule>
  </conditionalFormatting>
  <conditionalFormatting sqref="AC19">
    <cfRule type="containsText" dxfId="306" priority="1335" operator="containsText" text="Select One">
      <formula>NOT(ISERROR(SEARCH("Select One",AC19)))</formula>
    </cfRule>
  </conditionalFormatting>
  <conditionalFormatting sqref="AC49">
    <cfRule type="containsText" dxfId="305" priority="567" operator="containsText" text="Select One">
      <formula>NOT(ISERROR(SEARCH("Select One",AC49)))</formula>
    </cfRule>
  </conditionalFormatting>
  <conditionalFormatting sqref="AC51">
    <cfRule type="containsText" dxfId="304" priority="655" operator="containsText" text="Select One">
      <formula>NOT(ISERROR(SEARCH("Select One",AC51)))</formula>
    </cfRule>
  </conditionalFormatting>
  <conditionalFormatting sqref="AC53">
    <cfRule type="containsText" dxfId="303" priority="648" operator="containsText" text="Select One">
      <formula>NOT(ISERROR(SEARCH("Select One",AC53)))</formula>
    </cfRule>
  </conditionalFormatting>
  <conditionalFormatting sqref="AC55">
    <cfRule type="containsText" dxfId="302" priority="641" operator="containsText" text="Select One">
      <formula>NOT(ISERROR(SEARCH("Select One",AC55)))</formula>
    </cfRule>
  </conditionalFormatting>
  <conditionalFormatting sqref="AC57">
    <cfRule type="containsText" dxfId="301" priority="634" operator="containsText" text="Select One">
      <formula>NOT(ISERROR(SEARCH("Select One",AC57)))</formula>
    </cfRule>
  </conditionalFormatting>
  <conditionalFormatting sqref="AC59">
    <cfRule type="containsText" dxfId="300" priority="627" operator="containsText" text="Select One">
      <formula>NOT(ISERROR(SEARCH("Select One",AC59)))</formula>
    </cfRule>
  </conditionalFormatting>
  <conditionalFormatting sqref="AD9 AF9">
    <cfRule type="expression" dxfId="299" priority="1317">
      <formula>$B9="Other Filler"</formula>
    </cfRule>
  </conditionalFormatting>
  <conditionalFormatting sqref="AD11 AF11">
    <cfRule type="expression" dxfId="298" priority="1309">
      <formula>$B11="Other Filler"</formula>
    </cfRule>
  </conditionalFormatting>
  <conditionalFormatting sqref="AD13 AF13">
    <cfRule type="expression" dxfId="297" priority="1307">
      <formula>$B13="Other Filler"</formula>
    </cfRule>
  </conditionalFormatting>
  <conditionalFormatting sqref="AD15 AF15">
    <cfRule type="expression" dxfId="296" priority="1305">
      <formula>$B15="Other Filler"</formula>
    </cfRule>
  </conditionalFormatting>
  <conditionalFormatting sqref="AD17 AF17">
    <cfRule type="expression" dxfId="295" priority="1303">
      <formula>$B17="Other Filler"</formula>
    </cfRule>
  </conditionalFormatting>
  <conditionalFormatting sqref="AD19 AF19">
    <cfRule type="expression" dxfId="294" priority="1301">
      <formula>$B19="Other Filler"</formula>
    </cfRule>
  </conditionalFormatting>
  <conditionalFormatting sqref="AD49">
    <cfRule type="expression" dxfId="293" priority="564">
      <formula>$B49="Other"</formula>
    </cfRule>
  </conditionalFormatting>
  <conditionalFormatting sqref="AD51">
    <cfRule type="expression" dxfId="292" priority="652">
      <formula>$B51="Other"</formula>
    </cfRule>
  </conditionalFormatting>
  <conditionalFormatting sqref="AD53">
    <cfRule type="expression" dxfId="291" priority="645">
      <formula>$B53="Other"</formula>
    </cfRule>
  </conditionalFormatting>
  <conditionalFormatting sqref="AD55">
    <cfRule type="expression" dxfId="290" priority="638">
      <formula>$B55="Other"</formula>
    </cfRule>
  </conditionalFormatting>
  <conditionalFormatting sqref="AD57">
    <cfRule type="expression" dxfId="289" priority="631">
      <formula>$B57="Other"</formula>
    </cfRule>
  </conditionalFormatting>
  <conditionalFormatting sqref="AD59">
    <cfRule type="expression" dxfId="288" priority="624">
      <formula>$B59="Other"</formula>
    </cfRule>
  </conditionalFormatting>
  <conditionalFormatting sqref="AE9">
    <cfRule type="containsText" dxfId="287" priority="1334" operator="containsText" text="Select One">
      <formula>NOT(ISERROR(SEARCH("Select One",AE9)))</formula>
    </cfRule>
  </conditionalFormatting>
  <conditionalFormatting sqref="AE11">
    <cfRule type="containsText" dxfId="286" priority="1310" operator="containsText" text="Select One">
      <formula>NOT(ISERROR(SEARCH("Select One",AE11)))</formula>
    </cfRule>
  </conditionalFormatting>
  <conditionalFormatting sqref="AE13">
    <cfRule type="containsText" dxfId="285" priority="1308" operator="containsText" text="Select One">
      <formula>NOT(ISERROR(SEARCH("Select One",AE13)))</formula>
    </cfRule>
  </conditionalFormatting>
  <conditionalFormatting sqref="AE15">
    <cfRule type="containsText" dxfId="284" priority="1306" operator="containsText" text="Select One">
      <formula>NOT(ISERROR(SEARCH("Select One",AE15)))</formula>
    </cfRule>
  </conditionalFormatting>
  <conditionalFormatting sqref="AE17">
    <cfRule type="containsText" dxfId="283" priority="1304" operator="containsText" text="Select One">
      <formula>NOT(ISERROR(SEARCH("Select One",AE17)))</formula>
    </cfRule>
  </conditionalFormatting>
  <conditionalFormatting sqref="AE19">
    <cfRule type="containsText" dxfId="282" priority="1302" operator="containsText" text="Select One">
      <formula>NOT(ISERROR(SEARCH("Select One",AE19)))</formula>
    </cfRule>
  </conditionalFormatting>
  <conditionalFormatting sqref="AE49">
    <cfRule type="containsText" dxfId="281" priority="566" operator="containsText" text="Select One">
      <formula>NOT(ISERROR(SEARCH("Select One",AE49)))</formula>
    </cfRule>
  </conditionalFormatting>
  <conditionalFormatting sqref="AE51">
    <cfRule type="containsText" dxfId="280" priority="654" operator="containsText" text="Select One">
      <formula>NOT(ISERROR(SEARCH("Select One",AE51)))</formula>
    </cfRule>
  </conditionalFormatting>
  <conditionalFormatting sqref="AE53">
    <cfRule type="containsText" dxfId="279" priority="647" operator="containsText" text="Select One">
      <formula>NOT(ISERROR(SEARCH("Select One",AE53)))</formula>
    </cfRule>
  </conditionalFormatting>
  <conditionalFormatting sqref="AE55">
    <cfRule type="containsText" dxfId="278" priority="640" operator="containsText" text="Select One">
      <formula>NOT(ISERROR(SEARCH("Select One",AE55)))</formula>
    </cfRule>
  </conditionalFormatting>
  <conditionalFormatting sqref="AE57">
    <cfRule type="containsText" dxfId="277" priority="633" operator="containsText" text="Select One">
      <formula>NOT(ISERROR(SEARCH("Select One",AE57)))</formula>
    </cfRule>
  </conditionalFormatting>
  <conditionalFormatting sqref="AE59">
    <cfRule type="containsText" dxfId="276" priority="626" operator="containsText" text="Select One">
      <formula>NOT(ISERROR(SEARCH("Select One",AE59)))</formula>
    </cfRule>
  </conditionalFormatting>
  <conditionalFormatting sqref="AF41">
    <cfRule type="containsText" dxfId="275" priority="1106" operator="containsText" text="OK">
      <formula>NOT(ISERROR(SEARCH("OK",AF41)))</formula>
    </cfRule>
    <cfRule type="containsText" dxfId="274" priority="1107" operator="containsText" text="Fail">
      <formula>NOT(ISERROR(SEARCH("Fail",AF41)))</formula>
    </cfRule>
  </conditionalFormatting>
  <conditionalFormatting sqref="AF49">
    <cfRule type="expression" dxfId="273" priority="563">
      <formula>$B49="Other"</formula>
    </cfRule>
  </conditionalFormatting>
  <conditionalFormatting sqref="AF51">
    <cfRule type="expression" dxfId="272" priority="651">
      <formula>$B51="Other"</formula>
    </cfRule>
  </conditionalFormatting>
  <conditionalFormatting sqref="AF53">
    <cfRule type="expression" dxfId="271" priority="644">
      <formula>$B53="Other"</formula>
    </cfRule>
  </conditionalFormatting>
  <conditionalFormatting sqref="AF55">
    <cfRule type="expression" dxfId="270" priority="637">
      <formula>$B55="Other"</formula>
    </cfRule>
  </conditionalFormatting>
  <conditionalFormatting sqref="AF57">
    <cfRule type="expression" dxfId="269" priority="630">
      <formula>$B57="Other"</formula>
    </cfRule>
  </conditionalFormatting>
  <conditionalFormatting sqref="AF59">
    <cfRule type="expression" dxfId="268" priority="623">
      <formula>$B59="Other"</formula>
    </cfRule>
  </conditionalFormatting>
  <conditionalFormatting sqref="AH9">
    <cfRule type="containsText" dxfId="267" priority="867" operator="containsText" text="Add Cost Data">
      <formula>NOT(ISERROR(SEARCH("Add Cost Data",AH9)))</formula>
    </cfRule>
    <cfRule type="expression" dxfId="266" priority="866">
      <formula>$B9="None"</formula>
    </cfRule>
  </conditionalFormatting>
  <conditionalFormatting sqref="AH11">
    <cfRule type="expression" dxfId="265" priority="813">
      <formula>$B11="None"</formula>
    </cfRule>
    <cfRule type="containsText" dxfId="264" priority="814" operator="containsText" text="Add Cost Data">
      <formula>NOT(ISERROR(SEARCH("Add Cost Data",AH11)))</formula>
    </cfRule>
  </conditionalFormatting>
  <conditionalFormatting sqref="AH13">
    <cfRule type="expression" dxfId="263" priority="811">
      <formula>$B13="None"</formula>
    </cfRule>
    <cfRule type="containsText" dxfId="262" priority="812" operator="containsText" text="Add Cost Data">
      <formula>NOT(ISERROR(SEARCH("Add Cost Data",AH13)))</formula>
    </cfRule>
  </conditionalFormatting>
  <conditionalFormatting sqref="AH15">
    <cfRule type="expression" dxfId="261" priority="809">
      <formula>$B15="None"</formula>
    </cfRule>
    <cfRule type="containsText" dxfId="260" priority="810" operator="containsText" text="Add Cost Data">
      <formula>NOT(ISERROR(SEARCH("Add Cost Data",AH15)))</formula>
    </cfRule>
  </conditionalFormatting>
  <conditionalFormatting sqref="AH17">
    <cfRule type="expression" dxfId="259" priority="807">
      <formula>$B17="None"</formula>
    </cfRule>
    <cfRule type="containsText" dxfId="258" priority="808" operator="containsText" text="Add Cost Data">
      <formula>NOT(ISERROR(SEARCH("Add Cost Data",AH17)))</formula>
    </cfRule>
  </conditionalFormatting>
  <conditionalFormatting sqref="AH19">
    <cfRule type="containsText" dxfId="257" priority="806" operator="containsText" text="Add Cost Data">
      <formula>NOT(ISERROR(SEARCH("Add Cost Data",AH19)))</formula>
    </cfRule>
    <cfRule type="expression" dxfId="256" priority="805">
      <formula>$B19="None"</formula>
    </cfRule>
  </conditionalFormatting>
  <conditionalFormatting sqref="AH29">
    <cfRule type="expression" dxfId="255" priority="793">
      <formula>$B29="None"</formula>
    </cfRule>
    <cfRule type="containsText" dxfId="254" priority="794" operator="containsText" text="Add Cost Data">
      <formula>NOT(ISERROR(SEARCH("Add Cost Data",AH29)))</formula>
    </cfRule>
  </conditionalFormatting>
  <conditionalFormatting sqref="AH31">
    <cfRule type="expression" dxfId="253" priority="791">
      <formula>$B31="None"</formula>
    </cfRule>
    <cfRule type="containsText" dxfId="252" priority="792" operator="containsText" text="Add Cost Data">
      <formula>NOT(ISERROR(SEARCH("Add Cost Data",AH31)))</formula>
    </cfRule>
  </conditionalFormatting>
  <conditionalFormatting sqref="AH33">
    <cfRule type="expression" dxfId="251" priority="789">
      <formula>$B33="None"</formula>
    </cfRule>
    <cfRule type="containsText" dxfId="250" priority="790" operator="containsText" text="Add Cost Data">
      <formula>NOT(ISERROR(SEARCH("Add Cost Data",AH33)))</formula>
    </cfRule>
  </conditionalFormatting>
  <conditionalFormatting sqref="AH35">
    <cfRule type="containsText" dxfId="249" priority="788" operator="containsText" text="Add Cost Data">
      <formula>NOT(ISERROR(SEARCH("Add Cost Data",AH35)))</formula>
    </cfRule>
    <cfRule type="expression" dxfId="248" priority="787">
      <formula>$B35="None"</formula>
    </cfRule>
  </conditionalFormatting>
  <conditionalFormatting sqref="AH37">
    <cfRule type="containsText" dxfId="247" priority="786" operator="containsText" text="Add Cost Data">
      <formula>NOT(ISERROR(SEARCH("Add Cost Data",AH37)))</formula>
    </cfRule>
    <cfRule type="expression" dxfId="246" priority="785">
      <formula>$B37="None"</formula>
    </cfRule>
  </conditionalFormatting>
  <conditionalFormatting sqref="AH39">
    <cfRule type="containsText" dxfId="245" priority="784" operator="containsText" text="Add Cost Data">
      <formula>NOT(ISERROR(SEARCH("Add Cost Data",AH39)))</formula>
    </cfRule>
    <cfRule type="expression" dxfId="244" priority="783">
      <formula>$B39="None"</formula>
    </cfRule>
  </conditionalFormatting>
  <conditionalFormatting sqref="AH49">
    <cfRule type="expression" dxfId="243" priority="139">
      <formula>$B49="None"</formula>
    </cfRule>
    <cfRule type="containsText" dxfId="242" priority="140" operator="containsText" text="Add Cost Data">
      <formula>NOT(ISERROR(SEARCH("Add Cost Data",AH49)))</formula>
    </cfRule>
  </conditionalFormatting>
  <conditionalFormatting sqref="AH51">
    <cfRule type="expression" dxfId="241" priority="141">
      <formula>$B51="None"</formula>
    </cfRule>
    <cfRule type="containsText" dxfId="240" priority="142" operator="containsText" text="Add Cost Data">
      <formula>NOT(ISERROR(SEARCH("Add Cost Data",AH51)))</formula>
    </cfRule>
  </conditionalFormatting>
  <conditionalFormatting sqref="AH53">
    <cfRule type="expression" dxfId="239" priority="135">
      <formula>$B53="None"</formula>
    </cfRule>
    <cfRule type="containsText" dxfId="238" priority="136" operator="containsText" text="Add Cost Data">
      <formula>NOT(ISERROR(SEARCH("Add Cost Data",AH53)))</formula>
    </cfRule>
  </conditionalFormatting>
  <conditionalFormatting sqref="AH55">
    <cfRule type="expression" dxfId="237" priority="133">
      <formula>$B55="None"</formula>
    </cfRule>
    <cfRule type="containsText" dxfId="236" priority="134" operator="containsText" text="Add Cost Data">
      <formula>NOT(ISERROR(SEARCH("Add Cost Data",AH55)))</formula>
    </cfRule>
  </conditionalFormatting>
  <conditionalFormatting sqref="AH57">
    <cfRule type="expression" dxfId="235" priority="131">
      <formula>$B57="None"</formula>
    </cfRule>
    <cfRule type="containsText" dxfId="234" priority="132" operator="containsText" text="Add Cost Data">
      <formula>NOT(ISERROR(SEARCH("Add Cost Data",AH57)))</formula>
    </cfRule>
  </conditionalFormatting>
  <conditionalFormatting sqref="AH59">
    <cfRule type="expression" dxfId="233" priority="129">
      <formula>$B59="None"</formula>
    </cfRule>
    <cfRule type="containsText" dxfId="232" priority="130" operator="containsText" text="Add Cost Data">
      <formula>NOT(ISERROR(SEARCH("Add Cost Data",AH59)))</formula>
    </cfRule>
  </conditionalFormatting>
  <conditionalFormatting sqref="AH69">
    <cfRule type="expression" dxfId="231" priority="505">
      <formula>$B69="None"</formula>
    </cfRule>
    <cfRule type="containsText" dxfId="230" priority="506" operator="containsText" text="Add Cost Data">
      <formula>NOT(ISERROR(SEARCH("Add Cost Data",AH69)))</formula>
    </cfRule>
  </conditionalFormatting>
  <conditionalFormatting sqref="AH79">
    <cfRule type="containsText" dxfId="229" priority="472" operator="containsText" text="Add Cost Data">
      <formula>NOT(ISERROR(SEARCH("Add Cost Data",AH79)))</formula>
    </cfRule>
    <cfRule type="expression" dxfId="228" priority="471">
      <formula>$B77="None"</formula>
    </cfRule>
  </conditionalFormatting>
  <conditionalFormatting sqref="AI9">
    <cfRule type="containsText" dxfId="227" priority="1388" operator="containsText" text="Select One">
      <formula>NOT(ISERROR(SEARCH("Select One",AI9)))</formula>
    </cfRule>
  </conditionalFormatting>
  <conditionalFormatting sqref="AI11">
    <cfRule type="containsText" dxfId="226" priority="859" operator="containsText" text="Select One">
      <formula>NOT(ISERROR(SEARCH("Select One",AI11)))</formula>
    </cfRule>
  </conditionalFormatting>
  <conditionalFormatting sqref="AI13">
    <cfRule type="containsText" dxfId="225" priority="850" operator="containsText" text="Select One">
      <formula>NOT(ISERROR(SEARCH("Select One",AI13)))</formula>
    </cfRule>
  </conditionalFormatting>
  <conditionalFormatting sqref="AI15">
    <cfRule type="containsText" dxfId="224" priority="841" operator="containsText" text="Select One">
      <formula>NOT(ISERROR(SEARCH("Select One",AI15)))</formula>
    </cfRule>
  </conditionalFormatting>
  <conditionalFormatting sqref="AI17">
    <cfRule type="containsText" dxfId="223" priority="832" operator="containsText" text="Select One">
      <formula>NOT(ISERROR(SEARCH("Select One",AI17)))</formula>
    </cfRule>
  </conditionalFormatting>
  <conditionalFormatting sqref="AI19">
    <cfRule type="containsText" dxfId="222" priority="823" operator="containsText" text="Select One">
      <formula>NOT(ISERROR(SEARCH("Select One",AI19)))</formula>
    </cfRule>
  </conditionalFormatting>
  <conditionalFormatting sqref="AJ9">
    <cfRule type="expression" dxfId="221" priority="864">
      <formula>$B9="None"</formula>
    </cfRule>
    <cfRule type="containsText" dxfId="220" priority="865" operator="containsText" text="Density Missing">
      <formula>NOT(ISERROR(SEARCH("Density Missing",AJ9)))</formula>
    </cfRule>
  </conditionalFormatting>
  <conditionalFormatting sqref="AJ10 AJ12 AJ14 AJ16 AJ18">
    <cfRule type="cellIs" dxfId="219" priority="1341" operator="equal">
      <formula>0</formula>
    </cfRule>
  </conditionalFormatting>
  <conditionalFormatting sqref="AJ11">
    <cfRule type="expression" dxfId="218" priority="855">
      <formula>$B11="None"</formula>
    </cfRule>
    <cfRule type="containsText" dxfId="217" priority="856" operator="containsText" text="Density Missing">
      <formula>NOT(ISERROR(SEARCH("Density Missing",AJ11)))</formula>
    </cfRule>
  </conditionalFormatting>
  <conditionalFormatting sqref="AJ13">
    <cfRule type="expression" dxfId="216" priority="846">
      <formula>$B13="None"</formula>
    </cfRule>
    <cfRule type="containsText" dxfId="215" priority="847" operator="containsText" text="Density Missing">
      <formula>NOT(ISERROR(SEARCH("Density Missing",AJ13)))</formula>
    </cfRule>
  </conditionalFormatting>
  <conditionalFormatting sqref="AJ15">
    <cfRule type="expression" dxfId="214" priority="837">
      <formula>$B15="None"</formula>
    </cfRule>
    <cfRule type="containsText" dxfId="213" priority="838" operator="containsText" text="Density Missing">
      <formula>NOT(ISERROR(SEARCH("Density Missing",AJ15)))</formula>
    </cfRule>
  </conditionalFormatting>
  <conditionalFormatting sqref="AJ17">
    <cfRule type="expression" dxfId="212" priority="828">
      <formula>$B17="None"</formula>
    </cfRule>
    <cfRule type="containsText" dxfId="211" priority="829" operator="containsText" text="Density Missing">
      <formula>NOT(ISERROR(SEARCH("Density Missing",AJ17)))</formula>
    </cfRule>
  </conditionalFormatting>
  <conditionalFormatting sqref="AJ19">
    <cfRule type="containsText" dxfId="210" priority="820" operator="containsText" text="Density Missing">
      <formula>NOT(ISERROR(SEARCH("Density Missing",AJ19)))</formula>
    </cfRule>
    <cfRule type="expression" dxfId="209" priority="819">
      <formula>$B19="None"</formula>
    </cfRule>
  </conditionalFormatting>
  <conditionalFormatting sqref="AJ29">
    <cfRule type="containsText" dxfId="208" priority="781" operator="containsText" text="Density Missing">
      <formula>NOT(ISERROR(SEARCH("Density Missing",AJ29)))</formula>
    </cfRule>
    <cfRule type="expression" dxfId="207" priority="780">
      <formula>$B29="None"</formula>
    </cfRule>
  </conditionalFormatting>
  <conditionalFormatting sqref="AJ30 AJ32 AJ34 AJ36 AJ38">
    <cfRule type="cellIs" dxfId="206" priority="782" operator="equal">
      <formula>0</formula>
    </cfRule>
  </conditionalFormatting>
  <conditionalFormatting sqref="AJ31">
    <cfRule type="expression" dxfId="205" priority="778">
      <formula>$B31="None"</formula>
    </cfRule>
    <cfRule type="containsText" dxfId="204" priority="779" operator="containsText" text="Density Missing">
      <formula>NOT(ISERROR(SEARCH("Density Missing",AJ31)))</formula>
    </cfRule>
  </conditionalFormatting>
  <conditionalFormatting sqref="AJ33">
    <cfRule type="expression" dxfId="203" priority="776">
      <formula>$B33="None"</formula>
    </cfRule>
    <cfRule type="containsText" dxfId="202" priority="777" operator="containsText" text="Density Missing">
      <formula>NOT(ISERROR(SEARCH("Density Missing",AJ33)))</formula>
    </cfRule>
  </conditionalFormatting>
  <conditionalFormatting sqref="AJ35">
    <cfRule type="containsText" dxfId="201" priority="775" operator="containsText" text="Density Missing">
      <formula>NOT(ISERROR(SEARCH("Density Missing",AJ35)))</formula>
    </cfRule>
    <cfRule type="expression" dxfId="200" priority="774">
      <formula>$B35="None"</formula>
    </cfRule>
  </conditionalFormatting>
  <conditionalFormatting sqref="AJ37">
    <cfRule type="expression" dxfId="199" priority="772">
      <formula>$B37="None"</formula>
    </cfRule>
    <cfRule type="containsText" dxfId="198" priority="773" operator="containsText" text="Density Missing">
      <formula>NOT(ISERROR(SEARCH("Density Missing",AJ37)))</formula>
    </cfRule>
  </conditionalFormatting>
  <conditionalFormatting sqref="AJ39">
    <cfRule type="containsText" dxfId="197" priority="771" operator="containsText" text="Density Missing">
      <formula>NOT(ISERROR(SEARCH("Density Missing",AJ39)))</formula>
    </cfRule>
    <cfRule type="expression" dxfId="196" priority="770">
      <formula>$B39="None"</formula>
    </cfRule>
  </conditionalFormatting>
  <conditionalFormatting sqref="AJ49">
    <cfRule type="expression" dxfId="195" priority="572">
      <formula>$B49="None"</formula>
    </cfRule>
    <cfRule type="containsText" dxfId="194" priority="573" operator="containsText" text="Density Missing">
      <formula>NOT(ISERROR(SEARCH("Density Missing",AJ49)))</formula>
    </cfRule>
  </conditionalFormatting>
  <conditionalFormatting sqref="AJ50 AJ52 AJ54 AJ56 AJ58">
    <cfRule type="cellIs" dxfId="193" priority="733" operator="equal">
      <formula>0</formula>
    </cfRule>
  </conditionalFormatting>
  <conditionalFormatting sqref="AJ51">
    <cfRule type="containsText" dxfId="192" priority="118" operator="containsText" text="Density Missing">
      <formula>NOT(ISERROR(SEARCH("Density Missing",AJ51)))</formula>
    </cfRule>
    <cfRule type="expression" dxfId="191" priority="117">
      <formula>$B51="None"</formula>
    </cfRule>
  </conditionalFormatting>
  <conditionalFormatting sqref="AJ53">
    <cfRule type="containsText" dxfId="190" priority="116" operator="containsText" text="Density Missing">
      <formula>NOT(ISERROR(SEARCH("Density Missing",AJ53)))</formula>
    </cfRule>
    <cfRule type="expression" dxfId="189" priority="115">
      <formula>$B53="None"</formula>
    </cfRule>
  </conditionalFormatting>
  <conditionalFormatting sqref="AJ55">
    <cfRule type="containsText" dxfId="188" priority="114" operator="containsText" text="Density Missing">
      <formula>NOT(ISERROR(SEARCH("Density Missing",AJ55)))</formula>
    </cfRule>
    <cfRule type="expression" dxfId="187" priority="113">
      <formula>$B55="None"</formula>
    </cfRule>
  </conditionalFormatting>
  <conditionalFormatting sqref="AJ57">
    <cfRule type="expression" dxfId="186" priority="111">
      <formula>$B57="None"</formula>
    </cfRule>
    <cfRule type="containsText" dxfId="185" priority="112" operator="containsText" text="Density Missing">
      <formula>NOT(ISERROR(SEARCH("Density Missing",AJ57)))</formula>
    </cfRule>
  </conditionalFormatting>
  <conditionalFormatting sqref="AJ59">
    <cfRule type="containsText" dxfId="184" priority="110" operator="containsText" text="Density Missing">
      <formula>NOT(ISERROR(SEARCH("Density Missing",AJ59)))</formula>
    </cfRule>
    <cfRule type="expression" dxfId="183" priority="109">
      <formula>$B59="None"</formula>
    </cfRule>
  </conditionalFormatting>
  <conditionalFormatting sqref="AJ69">
    <cfRule type="containsText" dxfId="182" priority="504" operator="containsText" text="Density Missing">
      <formula>NOT(ISERROR(SEARCH("Density Missing",AJ69)))</formula>
    </cfRule>
    <cfRule type="expression" dxfId="181" priority="503">
      <formula>$B69="None"</formula>
    </cfRule>
  </conditionalFormatting>
  <conditionalFormatting sqref="AJ70 AJ72">
    <cfRule type="cellIs" dxfId="180" priority="520" operator="equal">
      <formula>0</formula>
    </cfRule>
  </conditionalFormatting>
  <conditionalFormatting sqref="AL9">
    <cfRule type="containsText" dxfId="179" priority="804" operator="containsText" text="Add GWP Data">
      <formula>NOT(ISERROR(SEARCH("Add GWP Data",AL9)))</formula>
    </cfRule>
    <cfRule type="expression" dxfId="178" priority="803">
      <formula>$B9="None"</formula>
    </cfRule>
  </conditionalFormatting>
  <conditionalFormatting sqref="AL11">
    <cfRule type="containsText" dxfId="177" priority="802" operator="containsText" text="Add GWP Data">
      <formula>NOT(ISERROR(SEARCH("Add GWP Data",AL11)))</formula>
    </cfRule>
    <cfRule type="expression" dxfId="176" priority="801">
      <formula>$B11="None"</formula>
    </cfRule>
  </conditionalFormatting>
  <conditionalFormatting sqref="AL13">
    <cfRule type="containsText" dxfId="175" priority="845" operator="containsText" text="Add GWP Data">
      <formula>NOT(ISERROR(SEARCH("Add GWP Data",AL13)))</formula>
    </cfRule>
    <cfRule type="expression" dxfId="174" priority="844">
      <formula>$B13="None"</formula>
    </cfRule>
  </conditionalFormatting>
  <conditionalFormatting sqref="AL15">
    <cfRule type="expression" dxfId="173" priority="799">
      <formula>$B15="None"</formula>
    </cfRule>
    <cfRule type="containsText" dxfId="172" priority="800" operator="containsText" text="Add GWP Data">
      <formula>NOT(ISERROR(SEARCH("Add GWP Data",AL15)))</formula>
    </cfRule>
  </conditionalFormatting>
  <conditionalFormatting sqref="AL17">
    <cfRule type="containsText" dxfId="171" priority="798" operator="containsText" text="Add GWP Data">
      <formula>NOT(ISERROR(SEARCH("Add GWP Data",AL17)))</formula>
    </cfRule>
    <cfRule type="expression" dxfId="170" priority="797">
      <formula>$B17="None"</formula>
    </cfRule>
  </conditionalFormatting>
  <conditionalFormatting sqref="AL19">
    <cfRule type="containsText" dxfId="169" priority="796" operator="containsText" text="Add GWP Data">
      <formula>NOT(ISERROR(SEARCH("Add GWP Data",AL19)))</formula>
    </cfRule>
    <cfRule type="expression" dxfId="168" priority="795">
      <formula>$B19="None"</formula>
    </cfRule>
  </conditionalFormatting>
  <conditionalFormatting sqref="AL29">
    <cfRule type="expression" dxfId="167" priority="754">
      <formula>$B29="None"</formula>
    </cfRule>
    <cfRule type="containsText" dxfId="166" priority="755" operator="containsText" text="Add GWP Data">
      <formula>NOT(ISERROR(SEARCH("Add GWP Data",AL29)))</formula>
    </cfRule>
  </conditionalFormatting>
  <conditionalFormatting sqref="AL31">
    <cfRule type="containsText" dxfId="165" priority="753" operator="containsText" text="Add GWP Data">
      <formula>NOT(ISERROR(SEARCH("Add GWP Data",AL31)))</formula>
    </cfRule>
    <cfRule type="expression" dxfId="164" priority="752">
      <formula>$B31="None"</formula>
    </cfRule>
  </conditionalFormatting>
  <conditionalFormatting sqref="AL33">
    <cfRule type="expression" dxfId="163" priority="764">
      <formula>$B33="None"</formula>
    </cfRule>
    <cfRule type="containsText" dxfId="162" priority="765" operator="containsText" text="Add GWP Data">
      <formula>NOT(ISERROR(SEARCH("Add GWP Data",AL33)))</formula>
    </cfRule>
  </conditionalFormatting>
  <conditionalFormatting sqref="AL35">
    <cfRule type="expression" dxfId="161" priority="750">
      <formula>$B35="None"</formula>
    </cfRule>
    <cfRule type="containsText" dxfId="160" priority="751" operator="containsText" text="Add GWP Data">
      <formula>NOT(ISERROR(SEARCH("Add GWP Data",AL35)))</formula>
    </cfRule>
  </conditionalFormatting>
  <conditionalFormatting sqref="AL37">
    <cfRule type="expression" dxfId="159" priority="748">
      <formula>$B37="None"</formula>
    </cfRule>
    <cfRule type="containsText" dxfId="158" priority="749" operator="containsText" text="Add GWP Data">
      <formula>NOT(ISERROR(SEARCH("Add GWP Data",AL37)))</formula>
    </cfRule>
  </conditionalFormatting>
  <conditionalFormatting sqref="AL39">
    <cfRule type="expression" dxfId="157" priority="746">
      <formula>$B39="None"</formula>
    </cfRule>
    <cfRule type="containsText" dxfId="156" priority="747" operator="containsText" text="Add GWP Data">
      <formula>NOT(ISERROR(SEARCH("Add GWP Data",AL39)))</formula>
    </cfRule>
  </conditionalFormatting>
  <conditionalFormatting sqref="AL49">
    <cfRule type="containsText" dxfId="155" priority="128" operator="containsText" text="Add GPW Data">
      <formula>NOT(ISERROR(SEARCH("Add GPW Data",AL49)))</formula>
    </cfRule>
    <cfRule type="expression" dxfId="154" priority="127">
      <formula>$B49="None"</formula>
    </cfRule>
  </conditionalFormatting>
  <conditionalFormatting sqref="AL51">
    <cfRule type="expression" dxfId="153" priority="621">
      <formula>$B51="None"</formula>
    </cfRule>
    <cfRule type="containsText" dxfId="152" priority="622" operator="containsText" text="Add GPW Data">
      <formula>NOT(ISERROR(SEARCH("Add GPW Data",AL51)))</formula>
    </cfRule>
  </conditionalFormatting>
  <conditionalFormatting sqref="AL53">
    <cfRule type="containsText" dxfId="151" priority="126" operator="containsText" text="Add GPW Data">
      <formula>NOT(ISERROR(SEARCH("Add GPW Data",AL53)))</formula>
    </cfRule>
    <cfRule type="expression" dxfId="150" priority="125">
      <formula>$B53="None"</formula>
    </cfRule>
  </conditionalFormatting>
  <conditionalFormatting sqref="AL55">
    <cfRule type="containsText" dxfId="149" priority="124" operator="containsText" text="Add GPW Data">
      <formula>NOT(ISERROR(SEARCH("Add GPW Data",AL55)))</formula>
    </cfRule>
    <cfRule type="expression" dxfId="148" priority="123">
      <formula>$B55="None"</formula>
    </cfRule>
  </conditionalFormatting>
  <conditionalFormatting sqref="AL57">
    <cfRule type="expression" dxfId="147" priority="121">
      <formula>$B57="None"</formula>
    </cfRule>
    <cfRule type="containsText" dxfId="146" priority="122" operator="containsText" text="Add GPW Data">
      <formula>NOT(ISERROR(SEARCH("Add GPW Data",AL57)))</formula>
    </cfRule>
  </conditionalFormatting>
  <conditionalFormatting sqref="AL59">
    <cfRule type="containsText" dxfId="145" priority="120" operator="containsText" text="Add GPW Data">
      <formula>NOT(ISERROR(SEARCH("Add GPW Data",AL59)))</formula>
    </cfRule>
    <cfRule type="expression" dxfId="144" priority="119">
      <formula>$B59="None"</formula>
    </cfRule>
  </conditionalFormatting>
  <conditionalFormatting sqref="AL69">
    <cfRule type="containsText" dxfId="143" priority="493" operator="containsText" text="Add GPW Data">
      <formula>NOT(ISERROR(SEARCH("Add GPW Data",AL69)))</formula>
    </cfRule>
    <cfRule type="expression" dxfId="142" priority="492">
      <formula>$B69="None"</formula>
    </cfRule>
  </conditionalFormatting>
  <conditionalFormatting sqref="AL79">
    <cfRule type="expression" dxfId="141" priority="143">
      <formula>$B77="None"</formula>
    </cfRule>
    <cfRule type="containsText" dxfId="140" priority="144" operator="containsText" text="Add Cost Data">
      <formula>NOT(ISERROR(SEARCH("Add Cost Data",AL79)))</formula>
    </cfRule>
  </conditionalFormatting>
  <conditionalFormatting sqref="AN9">
    <cfRule type="expression" dxfId="139" priority="860">
      <formula>$B9="None"</formula>
    </cfRule>
    <cfRule type="containsText" dxfId="138" priority="861" operator="containsText" text="Density Missing">
      <formula>NOT(ISERROR(SEARCH("Density Missing",AN9)))</formula>
    </cfRule>
  </conditionalFormatting>
  <conditionalFormatting sqref="AN11">
    <cfRule type="expression" dxfId="137" priority="851">
      <formula>$B11="None"</formula>
    </cfRule>
    <cfRule type="containsText" dxfId="136" priority="852" operator="containsText" text="Density Missing">
      <formula>NOT(ISERROR(SEARCH("Density Missing",AN11)))</formula>
    </cfRule>
  </conditionalFormatting>
  <conditionalFormatting sqref="AN13">
    <cfRule type="containsText" dxfId="135" priority="843" operator="containsText" text="Density Missing">
      <formula>NOT(ISERROR(SEARCH("Density Missing",AN13)))</formula>
    </cfRule>
    <cfRule type="expression" dxfId="134" priority="842">
      <formula>$B13="None"</formula>
    </cfRule>
  </conditionalFormatting>
  <conditionalFormatting sqref="AN15">
    <cfRule type="expression" dxfId="133" priority="833">
      <formula>$B15="None"</formula>
    </cfRule>
    <cfRule type="containsText" dxfId="132" priority="834" operator="containsText" text="Density Missing">
      <formula>NOT(ISERROR(SEARCH("Density Missing",AN15)))</formula>
    </cfRule>
  </conditionalFormatting>
  <conditionalFormatting sqref="AN17">
    <cfRule type="containsText" dxfId="131" priority="825" operator="containsText" text="Density Missing">
      <formula>NOT(ISERROR(SEARCH("Density Missing",AN17)))</formula>
    </cfRule>
    <cfRule type="expression" dxfId="130" priority="824">
      <formula>$B17="None"</formula>
    </cfRule>
  </conditionalFormatting>
  <conditionalFormatting sqref="AN19">
    <cfRule type="expression" dxfId="129" priority="815">
      <formula>$B19="None"</formula>
    </cfRule>
    <cfRule type="containsText" dxfId="128" priority="816" operator="containsText" text="Density Missing">
      <formula>NOT(ISERROR(SEARCH("Density Missing",AN19)))</formula>
    </cfRule>
  </conditionalFormatting>
  <conditionalFormatting sqref="AN29">
    <cfRule type="expression" dxfId="127" priority="768">
      <formula>$B29="None"</formula>
    </cfRule>
    <cfRule type="containsText" dxfId="126" priority="769" operator="containsText" text="Density Missing">
      <formula>NOT(ISERROR(SEARCH("Density Missing",AN29)))</formula>
    </cfRule>
  </conditionalFormatting>
  <conditionalFormatting sqref="AN31">
    <cfRule type="expression" dxfId="125" priority="766">
      <formula>$B31="None"</formula>
    </cfRule>
    <cfRule type="containsText" dxfId="124" priority="767" operator="containsText" text="Density Missing">
      <formula>NOT(ISERROR(SEARCH("Density Missing",AN31)))</formula>
    </cfRule>
  </conditionalFormatting>
  <conditionalFormatting sqref="AN33">
    <cfRule type="containsText" dxfId="123" priority="763" operator="containsText" text="Density Missing">
      <formula>NOT(ISERROR(SEARCH("Density Missing",AN33)))</formula>
    </cfRule>
    <cfRule type="expression" dxfId="122" priority="762">
      <formula>$B33="None"</formula>
    </cfRule>
  </conditionalFormatting>
  <conditionalFormatting sqref="AN35">
    <cfRule type="containsText" dxfId="121" priority="761" operator="containsText" text="Density Missing">
      <formula>NOT(ISERROR(SEARCH("Density Missing",AN35)))</formula>
    </cfRule>
    <cfRule type="expression" dxfId="120" priority="760">
      <formula>$B35="None"</formula>
    </cfRule>
  </conditionalFormatting>
  <conditionalFormatting sqref="AN37">
    <cfRule type="containsText" dxfId="119" priority="759" operator="containsText" text="Density Missing">
      <formula>NOT(ISERROR(SEARCH("Density Missing",AN37)))</formula>
    </cfRule>
    <cfRule type="expression" dxfId="118" priority="758">
      <formula>$B37="None"</formula>
    </cfRule>
  </conditionalFormatting>
  <conditionalFormatting sqref="AN39">
    <cfRule type="containsText" dxfId="117" priority="757" operator="containsText" text="Density Missing">
      <formula>NOT(ISERROR(SEARCH("Density Missing",AN39)))</formula>
    </cfRule>
    <cfRule type="expression" dxfId="116" priority="756">
      <formula>$B39="None"</formula>
    </cfRule>
  </conditionalFormatting>
  <conditionalFormatting sqref="AN49">
    <cfRule type="expression" dxfId="115" priority="570">
      <formula>$B49="None"</formula>
    </cfRule>
    <cfRule type="containsText" dxfId="114" priority="571" operator="containsText" text="Density Missing">
      <formula>NOT(ISERROR(SEARCH("Density Missing",AN49)))</formula>
    </cfRule>
  </conditionalFormatting>
  <conditionalFormatting sqref="AN51">
    <cfRule type="expression" dxfId="113" priority="107">
      <formula>$B51="None"</formula>
    </cfRule>
    <cfRule type="containsText" dxfId="112" priority="108" operator="containsText" text="Density Missing">
      <formula>NOT(ISERROR(SEARCH("Density Missing",AN51)))</formula>
    </cfRule>
  </conditionalFormatting>
  <conditionalFormatting sqref="AN53">
    <cfRule type="containsText" dxfId="111" priority="106" operator="containsText" text="Density Missing">
      <formula>NOT(ISERROR(SEARCH("Density Missing",AN53)))</formula>
    </cfRule>
    <cfRule type="expression" dxfId="110" priority="105">
      <formula>$B53="None"</formula>
    </cfRule>
  </conditionalFormatting>
  <conditionalFormatting sqref="AN55">
    <cfRule type="containsText" dxfId="109" priority="104" operator="containsText" text="Density Missing">
      <formula>NOT(ISERROR(SEARCH("Density Missing",AN55)))</formula>
    </cfRule>
    <cfRule type="expression" dxfId="108" priority="103">
      <formula>$B55="None"</formula>
    </cfRule>
  </conditionalFormatting>
  <conditionalFormatting sqref="AN57">
    <cfRule type="expression" dxfId="107" priority="101">
      <formula>$B57="None"</formula>
    </cfRule>
    <cfRule type="containsText" dxfId="106" priority="102" operator="containsText" text="Density Missing">
      <formula>NOT(ISERROR(SEARCH("Density Missing",AN57)))</formula>
    </cfRule>
  </conditionalFormatting>
  <conditionalFormatting sqref="AN59">
    <cfRule type="containsText" dxfId="105" priority="100" operator="containsText" text="Density Missing">
      <formula>NOT(ISERROR(SEARCH("Density Missing",AN59)))</formula>
    </cfRule>
    <cfRule type="expression" dxfId="104" priority="99">
      <formula>$B59="None"</formula>
    </cfRule>
  </conditionalFormatting>
  <conditionalFormatting sqref="AN69">
    <cfRule type="expression" dxfId="103" priority="501">
      <formula>$B69="None"</formula>
    </cfRule>
    <cfRule type="containsText" dxfId="102" priority="502" operator="containsText" text="Density Missing">
      <formula>NOT(ISERROR(SEARCH("Density Missing",AN69)))</formula>
    </cfRule>
  </conditionalFormatting>
  <conditionalFormatting sqref="AP9">
    <cfRule type="containsText" dxfId="101" priority="257" operator="containsText" text="Density Missing">
      <formula>NOT(ISERROR(SEARCH("Density Missing",AP9)))</formula>
    </cfRule>
    <cfRule type="expression" dxfId="100" priority="256">
      <formula>$B9="Nanomaterials"</formula>
    </cfRule>
  </conditionalFormatting>
  <conditionalFormatting sqref="AP11">
    <cfRule type="containsText" dxfId="99" priority="209" operator="containsText" text="Density Missing">
      <formula>NOT(ISERROR(SEARCH("Density Missing",AP11)))</formula>
    </cfRule>
    <cfRule type="expression" dxfId="98" priority="208">
      <formula>$B11="Nanomaterials"</formula>
    </cfRule>
  </conditionalFormatting>
  <conditionalFormatting sqref="AP13">
    <cfRule type="containsText" dxfId="97" priority="205" operator="containsText" text="Density Missing">
      <formula>NOT(ISERROR(SEARCH("Density Missing",AP13)))</formula>
    </cfRule>
    <cfRule type="expression" dxfId="96" priority="204">
      <formula>$B13="Nanomaterials"</formula>
    </cfRule>
  </conditionalFormatting>
  <conditionalFormatting sqref="AP15">
    <cfRule type="containsText" dxfId="95" priority="201" operator="containsText" text="Density Missing">
      <formula>NOT(ISERROR(SEARCH("Density Missing",AP15)))</formula>
    </cfRule>
    <cfRule type="expression" dxfId="94" priority="200">
      <formula>$B15="Nanomaterials"</formula>
    </cfRule>
  </conditionalFormatting>
  <conditionalFormatting sqref="AP17">
    <cfRule type="containsText" dxfId="93" priority="197" operator="containsText" text="Density Missing">
      <formula>NOT(ISERROR(SEARCH("Density Missing",AP17)))</formula>
    </cfRule>
    <cfRule type="expression" dxfId="92" priority="196">
      <formula>$B17="Nanomaterials"</formula>
    </cfRule>
  </conditionalFormatting>
  <conditionalFormatting sqref="AP19">
    <cfRule type="containsText" dxfId="91" priority="193" operator="containsText" text="Density Missing">
      <formula>NOT(ISERROR(SEARCH("Density Missing",AP19)))</formula>
    </cfRule>
    <cfRule type="expression" dxfId="90" priority="192">
      <formula>$B19="Nanomaterials"</formula>
    </cfRule>
  </conditionalFormatting>
  <conditionalFormatting sqref="AR9">
    <cfRule type="expression" dxfId="89" priority="210">
      <formula>$B9="Nanomaterials"</formula>
    </cfRule>
    <cfRule type="containsText" dxfId="88" priority="211" operator="containsText" text="Density Missing">
      <formula>NOT(ISERROR(SEARCH("Density Missing",AR9)))</formula>
    </cfRule>
  </conditionalFormatting>
  <conditionalFormatting sqref="AR11">
    <cfRule type="expression" dxfId="87" priority="206">
      <formula>$B11="Nanomaterials"</formula>
    </cfRule>
    <cfRule type="containsText" dxfId="86" priority="207" operator="containsText" text="Density Missing">
      <formula>NOT(ISERROR(SEARCH("Density Missing",AR11)))</formula>
    </cfRule>
  </conditionalFormatting>
  <conditionalFormatting sqref="AR13">
    <cfRule type="expression" dxfId="85" priority="202">
      <formula>$B13="Nanomaterials"</formula>
    </cfRule>
    <cfRule type="containsText" dxfId="84" priority="203" operator="containsText" text="Density Missing">
      <formula>NOT(ISERROR(SEARCH("Density Missing",AR13)))</formula>
    </cfRule>
  </conditionalFormatting>
  <conditionalFormatting sqref="AR15">
    <cfRule type="expression" dxfId="83" priority="198">
      <formula>$B15="Nanomaterials"</formula>
    </cfRule>
    <cfRule type="containsText" dxfId="82" priority="199" operator="containsText" text="Density Missing">
      <formula>NOT(ISERROR(SEARCH("Density Missing",AR15)))</formula>
    </cfRule>
  </conditionalFormatting>
  <conditionalFormatting sqref="AR17">
    <cfRule type="containsText" dxfId="81" priority="195" operator="containsText" text="Density Missing">
      <formula>NOT(ISERROR(SEARCH("Density Missing",AR17)))</formula>
    </cfRule>
    <cfRule type="expression" dxfId="80" priority="194">
      <formula>$B17="Nanomaterials"</formula>
    </cfRule>
  </conditionalFormatting>
  <conditionalFormatting sqref="AR19">
    <cfRule type="expression" dxfId="79" priority="190">
      <formula>$B19="Nanomaterials"</formula>
    </cfRule>
    <cfRule type="containsText" dxfId="78" priority="191" operator="containsText" text="Density Missing">
      <formula>NOT(ISERROR(SEARCH("Density Missing",AR19)))</formula>
    </cfRule>
  </conditionalFormatting>
  <conditionalFormatting sqref="L9">
    <cfRule type="expression" dxfId="5" priority="6">
      <formula>$B9="Blended Cement"</formula>
    </cfRule>
  </conditionalFormatting>
  <conditionalFormatting sqref="L11">
    <cfRule type="expression" dxfId="4" priority="5">
      <formula>$B11="Blended Cement"</formula>
    </cfRule>
  </conditionalFormatting>
  <conditionalFormatting sqref="L13">
    <cfRule type="expression" dxfId="3" priority="4">
      <formula>$B13="Blended Cement"</formula>
    </cfRule>
  </conditionalFormatting>
  <conditionalFormatting sqref="L15">
    <cfRule type="expression" dxfId="2" priority="3">
      <formula>$B15="Blended Cement"</formula>
    </cfRule>
  </conditionalFormatting>
  <conditionalFormatting sqref="L17">
    <cfRule type="expression" dxfId="1" priority="2">
      <formula>$B17="Blended Cement"</formula>
    </cfRule>
  </conditionalFormatting>
  <conditionalFormatting sqref="L19">
    <cfRule type="expression" dxfId="0" priority="1">
      <formula>$B19="Blended Cement"</formula>
    </cfRule>
  </conditionalFormatting>
  <dataValidations count="13">
    <dataValidation type="list" allowBlank="1" showInputMessage="1" showErrorMessage="1" sqref="B13 B17 B15 B9 B11 B19" xr:uid="{11BBAE3F-918F-4DAD-A964-313F76213BC4}">
      <formula1>"None, Portland Cement, Blended Cement, Fly Ash, Slag Cement, Silica Fume, Metakaolin, Limestone Powder, Glass Powder, Nanomaterials, Other Filler"</formula1>
    </dataValidation>
    <dataValidation type="list" allowBlank="1" showInputMessage="1" showErrorMessage="1" sqref="B37 B29 B33 B35 B31 B39" xr:uid="{71ABB4FD-14D9-495D-A7D5-9C79B3707983}">
      <formula1>"Natural Sand, Manufactured Sand, None"</formula1>
    </dataValidation>
    <dataValidation allowBlank="1" showInputMessage="1" showErrorMessage="1" prompt="Passing must be 100% as per the Rules." sqref="AB29" xr:uid="{22A9A190-AED2-4EA0-80FF-D83D967C2DFB}"/>
    <dataValidation allowBlank="1" showErrorMessage="1" promptTitle="ASTM C33 Requirements" prompt="100% passing sieve #4" sqref="AD29 AD31 AD33 AD35 AD37 AD39 AF29 AF31 AF37 AF33 AF35 AF39" xr:uid="{D4F8BB06-97D3-4C75-A20E-8C3B596EC290}"/>
    <dataValidation allowBlank="1" showInputMessage="1" showErrorMessage="1" prompt="Passing must be 80% to 100% " sqref="AB31" xr:uid="{E08D9358-BAF4-46C2-837A-1B4766595CB9}"/>
    <dataValidation allowBlank="1" showInputMessage="1" showErrorMessage="1" prompt="Passing must be 50% to 85%" sqref="AB33" xr:uid="{B96F6E21-C89E-4991-B829-4614A796F62B}"/>
    <dataValidation allowBlank="1" showInputMessage="1" showErrorMessage="1" prompt="Passing must be 25% to 60%_x000a_" sqref="AB35" xr:uid="{ADEF088D-4BA0-40C2-90EE-21079BD9EE46}"/>
    <dataValidation allowBlank="1" showInputMessage="1" showErrorMessage="1" prompt="Passing must be 5% to 30%" sqref="AB37" xr:uid="{880685DA-893E-4C96-B70F-6716FE94F9B8}"/>
    <dataValidation allowBlank="1" showInputMessage="1" showErrorMessage="1" prompt="Passing must be 0% to 10%" sqref="AB39" xr:uid="{B06536C7-8350-4A64-A352-636042892F39}"/>
    <dataValidation allowBlank="1" showErrorMessage="1" promptTitle="ASTM C33 Requirement" prompt="No more than 45 % passing any sieve and retained on the following one" sqref="AD41" xr:uid="{539C7B3E-3D78-43A3-B15A-7C496783F227}"/>
    <dataValidation allowBlank="1" showInputMessage="1" showErrorMessage="1" promptTitle="ASTM C33" prompt="No more than 45 % passing any sieve and retained on the following one" sqref="AF41" xr:uid="{78D2B2A0-4E34-407B-83B8-A12ABCD81757}"/>
    <dataValidation allowBlank="1" showInputMessage="1" showErrorMessage="1" promptTitle="Fineness Modulus" prompt="Fineness Modulus must be no less than 2.3 and no more than 3.1" sqref="AB41" xr:uid="{E128FB38-4A71-4AD8-84DC-5D9098325452}"/>
    <dataValidation type="decimal" allowBlank="1" showInputMessage="1" showErrorMessage="1" errorTitle="Portland Cement Out of Range" error="The portland cement proportion in the blended cement must be between 75% and 100%." promptTitle="Portland Cement Allowable Range" prompt="The portland cement proportion in the blended cement must be at least 10%." sqref="L9 L11 L13 L15 L17 L19" xr:uid="{CB177F39-1495-463E-809E-150E02F85CF7}">
      <formula1>10</formula1>
      <formula2>100</formula2>
    </dataValidation>
  </dataValidations>
  <pageMargins left="0.7" right="0.7" top="0.75" bottom="0.75" header="0.3" footer="0.3"/>
  <pageSetup scale="23"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BC34369A-BCA8-4A41-968A-669FAD081A3E}">
          <x14:formula1>
            <xm:f>'LookUp Tables (Hide)'!$B$16:$B$25</xm:f>
          </x14:formula1>
          <xm:sqref>B49 B55 B57 B51 B53 B59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1356A2-D18D-454F-9512-E1ED9EFE9BC2}">
  <sheetPr>
    <tabColor rgb="FFED1C24"/>
    <pageSetUpPr fitToPage="1"/>
  </sheetPr>
  <dimension ref="B1:AR71"/>
  <sheetViews>
    <sheetView showGridLines="0" view="pageBreakPreview" zoomScaleNormal="100" zoomScaleSheetLayoutView="100" workbookViewId="0">
      <selection activeCell="B3" sqref="B3"/>
    </sheetView>
  </sheetViews>
  <sheetFormatPr defaultColWidth="9" defaultRowHeight="13.8" x14ac:dyDescent="0.25"/>
  <cols>
    <col min="1" max="1" width="1.44140625" style="92" customWidth="1"/>
    <col min="2" max="2" width="18" style="92" customWidth="1"/>
    <col min="3" max="3" width="33.44140625" style="92" customWidth="1"/>
    <col min="4" max="4" width="19.109375" style="92" customWidth="1"/>
    <col min="5" max="5" width="3.77734375" style="91" customWidth="1"/>
    <col min="6" max="6" width="7.6640625" style="92" customWidth="1"/>
    <col min="7" max="10" width="15.77734375" style="92" customWidth="1"/>
    <col min="11" max="11" width="1.44140625" style="92" customWidth="1"/>
    <col min="12" max="16384" width="9" style="92"/>
  </cols>
  <sheetData>
    <row r="1" spans="2:13" s="13" customFormat="1" ht="13.2" x14ac:dyDescent="0.25">
      <c r="E1" s="24"/>
    </row>
    <row r="2" spans="2:13" s="13" customFormat="1" ht="72" customHeight="1" x14ac:dyDescent="0.25">
      <c r="E2" s="24"/>
    </row>
    <row r="3" spans="2:13" s="13" customFormat="1" ht="64.5" customHeight="1" x14ac:dyDescent="0.35">
      <c r="B3" s="17" t="s">
        <v>149</v>
      </c>
      <c r="C3" s="83"/>
      <c r="E3" s="24"/>
      <c r="G3" s="17" t="s">
        <v>158</v>
      </c>
    </row>
    <row r="4" spans="2:13" s="13" customFormat="1" ht="3" customHeight="1" x14ac:dyDescent="0.25">
      <c r="B4" s="22"/>
      <c r="C4" s="22"/>
      <c r="D4" s="22"/>
      <c r="E4" s="84"/>
      <c r="G4" s="84"/>
      <c r="H4" s="84"/>
      <c r="I4" s="84"/>
      <c r="J4" s="84"/>
    </row>
    <row r="5" spans="2:13" s="13" customFormat="1" ht="3" customHeight="1" x14ac:dyDescent="0.25">
      <c r="B5" s="14"/>
      <c r="C5" s="14"/>
      <c r="D5" s="14"/>
      <c r="E5" s="10"/>
    </row>
    <row r="6" spans="2:13" s="13" customFormat="1" ht="19.5" customHeight="1" x14ac:dyDescent="0.25">
      <c r="B6" s="13" t="s">
        <v>144</v>
      </c>
      <c r="C6" s="85"/>
      <c r="D6" s="31">
        <f>'01-Team Info and Instructions'!D23</f>
        <v>0</v>
      </c>
      <c r="E6" s="86"/>
      <c r="G6" s="13" t="s">
        <v>174</v>
      </c>
      <c r="I6" s="27">
        <f>'02-Mix Design'!AH79</f>
        <v>0</v>
      </c>
      <c r="J6" s="86" t="s">
        <v>175</v>
      </c>
    </row>
    <row r="7" spans="2:13" s="24" customFormat="1" ht="4.5" customHeight="1" x14ac:dyDescent="0.25">
      <c r="B7" s="2"/>
      <c r="C7" s="2"/>
      <c r="D7" s="2"/>
    </row>
    <row r="8" spans="2:13" s="13" customFormat="1" ht="19.5" customHeight="1" x14ac:dyDescent="0.25">
      <c r="B8" s="13" t="s">
        <v>168</v>
      </c>
      <c r="C8" s="85"/>
      <c r="D8" s="31">
        <f>'01-Team Info and Instructions'!D25</f>
        <v>0</v>
      </c>
      <c r="E8" s="86"/>
      <c r="G8" s="13" t="s">
        <v>172</v>
      </c>
      <c r="I8" s="27">
        <f>'02-Mix Design'!AL79</f>
        <v>0</v>
      </c>
      <c r="J8" s="86" t="s">
        <v>173</v>
      </c>
    </row>
    <row r="9" spans="2:13" s="24" customFormat="1" ht="4.5" customHeight="1" x14ac:dyDescent="0.25">
      <c r="B9" s="2"/>
      <c r="C9" s="2"/>
      <c r="D9" s="2"/>
    </row>
    <row r="10" spans="2:13" s="13" customFormat="1" ht="19.5" customHeight="1" x14ac:dyDescent="0.25">
      <c r="B10" s="13" t="s">
        <v>171</v>
      </c>
      <c r="C10" s="87"/>
      <c r="D10" s="31" t="str">
        <f>IF(AND('02-Mix Design'!L77="OK",'02-Mix Design'!L79="OK",'02-Mix Design'!L81="OK",'02-Mix Design'!L83="OK",'02-Mix Design'!L85="OK",'02-Mix Design'!L87="OK",'02-Mix Design'!L89="OK"),"VALID","NOT VALID")</f>
        <v>NOT VALID</v>
      </c>
      <c r="E10" s="86"/>
    </row>
    <row r="11" spans="2:13" s="24" customFormat="1" ht="4.5" customHeight="1" x14ac:dyDescent="0.25">
      <c r="B11" s="2"/>
      <c r="C11" s="2"/>
      <c r="D11" s="2"/>
    </row>
    <row r="12" spans="2:13" s="13" customFormat="1" ht="3" customHeight="1" x14ac:dyDescent="0.25">
      <c r="B12" s="22"/>
      <c r="C12" s="22"/>
      <c r="D12" s="22"/>
      <c r="E12" s="84"/>
    </row>
    <row r="13" spans="2:13" s="24" customFormat="1" ht="4.5" customHeight="1" x14ac:dyDescent="0.25">
      <c r="B13" s="2"/>
      <c r="C13" s="2"/>
      <c r="D13" s="2"/>
    </row>
    <row r="14" spans="2:13" s="13" customFormat="1" ht="19.5" customHeight="1" x14ac:dyDescent="0.25">
      <c r="B14" s="13" t="s">
        <v>150</v>
      </c>
      <c r="D14" s="79"/>
      <c r="E14" s="86" t="s">
        <v>164</v>
      </c>
      <c r="G14" s="133" t="s">
        <v>178</v>
      </c>
      <c r="H14" s="133"/>
      <c r="I14" s="133"/>
      <c r="J14" s="133"/>
      <c r="K14" s="100"/>
      <c r="L14" s="100"/>
      <c r="M14" s="100"/>
    </row>
    <row r="15" spans="2:13" s="24" customFormat="1" ht="4.5" customHeight="1" x14ac:dyDescent="0.25">
      <c r="B15" s="2"/>
      <c r="C15" s="2"/>
      <c r="D15" s="2"/>
      <c r="G15" s="133"/>
      <c r="H15" s="133"/>
      <c r="I15" s="133"/>
      <c r="J15" s="133"/>
    </row>
    <row r="16" spans="2:13" s="13" customFormat="1" ht="18.75" customHeight="1" x14ac:dyDescent="0.25">
      <c r="B16" s="88" t="s">
        <v>4</v>
      </c>
      <c r="C16" s="88"/>
      <c r="D16" s="89"/>
      <c r="E16" s="24"/>
      <c r="G16" s="133"/>
      <c r="H16" s="133"/>
      <c r="I16" s="133"/>
      <c r="J16" s="133"/>
    </row>
    <row r="17" spans="2:44" s="13" customFormat="1" ht="3" customHeight="1" x14ac:dyDescent="0.25">
      <c r="B17" s="22"/>
      <c r="C17" s="22"/>
      <c r="D17" s="22"/>
      <c r="E17" s="84"/>
    </row>
    <row r="18" spans="2:44" s="13" customFormat="1" ht="3" customHeight="1" x14ac:dyDescent="0.25">
      <c r="B18" s="14"/>
      <c r="C18" s="14"/>
      <c r="D18" s="14"/>
      <c r="E18" s="24"/>
    </row>
    <row r="19" spans="2:44" ht="16.5" customHeight="1" x14ac:dyDescent="0.25">
      <c r="B19" s="90" t="s">
        <v>159</v>
      </c>
      <c r="C19" s="90"/>
      <c r="D19" s="86"/>
    </row>
    <row r="20" spans="2:44" ht="16.5" customHeight="1" x14ac:dyDescent="0.25">
      <c r="B20" s="13" t="str">
        <f>'02-Mix Design'!B9</f>
        <v>Portland Cement</v>
      </c>
      <c r="C20" s="93">
        <f>IF(B20="None","",'02-Mix Design'!D9)</f>
        <v>0</v>
      </c>
      <c r="D20" s="27">
        <f>IF(B20="None",0,('02-Mix Design'!J9)*'02-Mix Design'!F9*'03-Competition Batch Summary'!$D$14*10^-3)</f>
        <v>0</v>
      </c>
      <c r="E20" s="86" t="s">
        <v>165</v>
      </c>
    </row>
    <row r="21" spans="2:44" s="24" customFormat="1" ht="4.5" customHeight="1" x14ac:dyDescent="0.25">
      <c r="B21" s="2"/>
      <c r="C21" s="12"/>
      <c r="D21" s="2"/>
      <c r="E21" s="2"/>
      <c r="F21" s="10"/>
      <c r="G21" s="10"/>
      <c r="H21" s="10"/>
      <c r="J21" s="35"/>
      <c r="L21" s="36"/>
      <c r="M21" s="37"/>
      <c r="N21" s="36"/>
      <c r="O21" s="37"/>
      <c r="P21" s="36"/>
      <c r="Q21" s="37"/>
      <c r="R21" s="36"/>
      <c r="S21" s="37"/>
      <c r="T21" s="36"/>
      <c r="U21" s="37"/>
      <c r="V21" s="36"/>
      <c r="W21" s="38"/>
      <c r="X21" s="39"/>
      <c r="Z21" s="2"/>
      <c r="AA21" s="2"/>
      <c r="AB21" s="2"/>
      <c r="AC21" s="2"/>
      <c r="AD21" s="2"/>
      <c r="AE21" s="2"/>
      <c r="AF21" s="2"/>
      <c r="AH21" s="40"/>
      <c r="AI21" s="2"/>
      <c r="AJ21" s="41"/>
      <c r="AL21" s="10"/>
      <c r="AN21" s="2"/>
      <c r="AP21" s="10"/>
      <c r="AR21" s="2"/>
    </row>
    <row r="22" spans="2:44" ht="16.5" customHeight="1" x14ac:dyDescent="0.25">
      <c r="B22" s="13" t="str">
        <f>'02-Mix Design'!B11</f>
        <v>None</v>
      </c>
      <c r="C22" s="93" t="str">
        <f>IF(B22="None","",'02-Mix Design'!D11)</f>
        <v/>
      </c>
      <c r="D22" s="27">
        <f>IF(B22="None",0,('02-Mix Design'!J11)*'02-Mix Design'!F11*'03-Competition Batch Summary'!$D$14*10^-3)</f>
        <v>0</v>
      </c>
      <c r="E22" s="86" t="s">
        <v>165</v>
      </c>
    </row>
    <row r="23" spans="2:44" s="24" customFormat="1" ht="4.5" customHeight="1" x14ac:dyDescent="0.25">
      <c r="B23" s="2"/>
      <c r="C23" s="12"/>
      <c r="D23" s="2"/>
      <c r="E23" s="2"/>
      <c r="F23" s="10"/>
      <c r="G23" s="10"/>
      <c r="H23" s="10"/>
      <c r="J23" s="35"/>
      <c r="L23" s="36"/>
      <c r="M23" s="37"/>
      <c r="N23" s="36"/>
      <c r="O23" s="37"/>
      <c r="P23" s="36"/>
      <c r="Q23" s="37"/>
      <c r="R23" s="36"/>
      <c r="S23" s="37"/>
      <c r="T23" s="36"/>
      <c r="U23" s="37"/>
      <c r="V23" s="36"/>
      <c r="W23" s="38"/>
      <c r="X23" s="39"/>
      <c r="Z23" s="2"/>
      <c r="AA23" s="2"/>
      <c r="AB23" s="2"/>
      <c r="AC23" s="2"/>
      <c r="AD23" s="2"/>
      <c r="AE23" s="2"/>
      <c r="AF23" s="2"/>
      <c r="AH23" s="40"/>
      <c r="AI23" s="2"/>
      <c r="AJ23" s="41"/>
      <c r="AL23" s="10"/>
      <c r="AN23" s="2"/>
      <c r="AP23" s="10"/>
      <c r="AR23" s="2"/>
    </row>
    <row r="24" spans="2:44" ht="16.5" customHeight="1" x14ac:dyDescent="0.25">
      <c r="B24" s="13" t="str">
        <f>'02-Mix Design'!B13</f>
        <v>None</v>
      </c>
      <c r="C24" s="93" t="str">
        <f>IF(B24="None","",'02-Mix Design'!D13)</f>
        <v/>
      </c>
      <c r="D24" s="27">
        <f>IF(B24="None",0,('02-Mix Design'!J13)*'02-Mix Design'!F13*'03-Competition Batch Summary'!$D$14*10^-3)</f>
        <v>0</v>
      </c>
      <c r="E24" s="86" t="s">
        <v>165</v>
      </c>
    </row>
    <row r="25" spans="2:44" s="24" customFormat="1" ht="4.5" customHeight="1" x14ac:dyDescent="0.25">
      <c r="B25" s="2"/>
      <c r="C25" s="12"/>
      <c r="D25" s="2"/>
      <c r="E25" s="2"/>
      <c r="F25" s="10"/>
      <c r="G25" s="10"/>
      <c r="H25" s="10"/>
      <c r="J25" s="35"/>
      <c r="L25" s="36"/>
      <c r="M25" s="37"/>
      <c r="N25" s="36"/>
      <c r="O25" s="37"/>
      <c r="P25" s="36"/>
      <c r="Q25" s="37"/>
      <c r="R25" s="36"/>
      <c r="S25" s="37"/>
      <c r="T25" s="36"/>
      <c r="U25" s="37"/>
      <c r="V25" s="36"/>
      <c r="W25" s="38"/>
      <c r="X25" s="39"/>
      <c r="Z25" s="2"/>
      <c r="AA25" s="2"/>
      <c r="AB25" s="2"/>
      <c r="AC25" s="2"/>
      <c r="AD25" s="2"/>
      <c r="AE25" s="2"/>
      <c r="AF25" s="2"/>
      <c r="AH25" s="40"/>
      <c r="AI25" s="2"/>
      <c r="AJ25" s="41"/>
      <c r="AL25" s="10"/>
      <c r="AN25" s="2"/>
      <c r="AP25" s="10"/>
      <c r="AR25" s="2"/>
    </row>
    <row r="26" spans="2:44" ht="16.5" customHeight="1" x14ac:dyDescent="0.25">
      <c r="B26" s="13" t="str">
        <f>'02-Mix Design'!B15</f>
        <v>None</v>
      </c>
      <c r="C26" s="93" t="str">
        <f>IF(B26="None","",'02-Mix Design'!D15)</f>
        <v/>
      </c>
      <c r="D26" s="27">
        <f>IF(B26="None",0,('02-Mix Design'!J15)*'02-Mix Design'!F15*'03-Competition Batch Summary'!$D$14*10^-3)</f>
        <v>0</v>
      </c>
      <c r="E26" s="86" t="s">
        <v>165</v>
      </c>
    </row>
    <row r="27" spans="2:44" s="24" customFormat="1" ht="4.5" customHeight="1" x14ac:dyDescent="0.25">
      <c r="B27" s="2"/>
      <c r="C27" s="12"/>
      <c r="D27" s="2"/>
      <c r="E27" s="2"/>
      <c r="F27" s="10"/>
      <c r="G27" s="10"/>
      <c r="H27" s="10"/>
      <c r="J27" s="35"/>
      <c r="L27" s="36"/>
      <c r="M27" s="37"/>
      <c r="N27" s="36"/>
      <c r="O27" s="37"/>
      <c r="P27" s="36"/>
      <c r="Q27" s="37"/>
      <c r="R27" s="36"/>
      <c r="S27" s="37"/>
      <c r="T27" s="36"/>
      <c r="U27" s="37"/>
      <c r="V27" s="36"/>
      <c r="W27" s="38"/>
      <c r="X27" s="39"/>
      <c r="Z27" s="2"/>
      <c r="AA27" s="2"/>
      <c r="AB27" s="2"/>
      <c r="AC27" s="2"/>
      <c r="AD27" s="2"/>
      <c r="AE27" s="2"/>
      <c r="AF27" s="2"/>
      <c r="AH27" s="40"/>
      <c r="AI27" s="2"/>
      <c r="AJ27" s="41"/>
      <c r="AL27" s="10"/>
      <c r="AN27" s="2"/>
      <c r="AP27" s="10"/>
      <c r="AR27" s="2"/>
    </row>
    <row r="28" spans="2:44" ht="16.5" customHeight="1" x14ac:dyDescent="0.25">
      <c r="B28" s="13" t="str">
        <f>'02-Mix Design'!B17</f>
        <v>None</v>
      </c>
      <c r="C28" s="93" t="str">
        <f>IF(B28="None","",'02-Mix Design'!D17)</f>
        <v/>
      </c>
      <c r="D28" s="27">
        <f>IF(B28="None",0,('02-Mix Design'!J17)*'02-Mix Design'!F17*'03-Competition Batch Summary'!$D$14*10^-3)</f>
        <v>0</v>
      </c>
      <c r="E28" s="86" t="s">
        <v>165</v>
      </c>
    </row>
    <row r="29" spans="2:44" s="24" customFormat="1" ht="4.5" customHeight="1" x14ac:dyDescent="0.25">
      <c r="B29" s="2"/>
      <c r="C29" s="12"/>
      <c r="D29" s="2"/>
      <c r="E29" s="2"/>
      <c r="F29" s="10"/>
      <c r="G29" s="10"/>
      <c r="H29" s="10"/>
      <c r="J29" s="35"/>
      <c r="L29" s="36"/>
      <c r="M29" s="37"/>
      <c r="N29" s="36"/>
      <c r="O29" s="37"/>
      <c r="P29" s="36"/>
      <c r="Q29" s="37"/>
      <c r="R29" s="36"/>
      <c r="S29" s="37"/>
      <c r="T29" s="36"/>
      <c r="U29" s="37"/>
      <c r="V29" s="36"/>
      <c r="W29" s="38"/>
      <c r="X29" s="39"/>
      <c r="Z29" s="2"/>
      <c r="AA29" s="2"/>
      <c r="AB29" s="2"/>
      <c r="AC29" s="2"/>
      <c r="AD29" s="2"/>
      <c r="AE29" s="2"/>
      <c r="AF29" s="2"/>
      <c r="AH29" s="40"/>
      <c r="AI29" s="2"/>
      <c r="AJ29" s="41"/>
      <c r="AL29" s="10"/>
      <c r="AN29" s="2"/>
      <c r="AP29" s="10"/>
      <c r="AR29" s="2"/>
    </row>
    <row r="30" spans="2:44" ht="16.5" customHeight="1" x14ac:dyDescent="0.25">
      <c r="B30" s="13" t="str">
        <f>'02-Mix Design'!B19</f>
        <v>None</v>
      </c>
      <c r="C30" s="93" t="str">
        <f>IF(B30="None","",'02-Mix Design'!D19)</f>
        <v/>
      </c>
      <c r="D30" s="27">
        <f>IF(B30="None",0,('02-Mix Design'!J19)*'02-Mix Design'!F19*'03-Competition Batch Summary'!$D$14*10^-3)</f>
        <v>0</v>
      </c>
      <c r="E30" s="86" t="s">
        <v>165</v>
      </c>
    </row>
    <row r="31" spans="2:44" s="13" customFormat="1" ht="3" customHeight="1" x14ac:dyDescent="0.25">
      <c r="B31" s="92"/>
      <c r="D31" s="24"/>
      <c r="E31" s="24"/>
    </row>
    <row r="32" spans="2:44" s="13" customFormat="1" ht="3" customHeight="1" x14ac:dyDescent="0.25">
      <c r="B32" s="94"/>
      <c r="C32" s="95"/>
      <c r="D32" s="96"/>
      <c r="E32" s="96"/>
    </row>
    <row r="33" spans="2:44" ht="16.5" customHeight="1" x14ac:dyDescent="0.25">
      <c r="B33" s="90" t="s">
        <v>160</v>
      </c>
      <c r="C33" s="90"/>
      <c r="D33" s="86"/>
    </row>
    <row r="34" spans="2:44" ht="16.5" customHeight="1" x14ac:dyDescent="0.25">
      <c r="B34" s="13" t="str">
        <f>'02-Mix Design'!B29</f>
        <v>Natural Sand</v>
      </c>
      <c r="C34" s="93">
        <f>IF(B34="None","",'02-Mix Design'!D29)</f>
        <v>0</v>
      </c>
      <c r="D34" s="27">
        <f>IF(B34="None",0,('02-Mix Design'!J29)*'02-Mix Design'!F29*'03-Competition Batch Summary'!$D$14*10^-3)</f>
        <v>0</v>
      </c>
      <c r="E34" s="86" t="s">
        <v>165</v>
      </c>
    </row>
    <row r="35" spans="2:44" s="24" customFormat="1" ht="4.5" customHeight="1" x14ac:dyDescent="0.25">
      <c r="B35" s="2"/>
      <c r="D35" s="2"/>
      <c r="E35" s="2"/>
      <c r="F35" s="10"/>
      <c r="G35" s="10"/>
      <c r="H35" s="10"/>
      <c r="J35" s="35"/>
      <c r="L35" s="36"/>
      <c r="M35" s="37"/>
      <c r="N35" s="36"/>
      <c r="O35" s="37"/>
      <c r="P35" s="36"/>
      <c r="Q35" s="37"/>
      <c r="R35" s="36"/>
      <c r="S35" s="37"/>
      <c r="T35" s="36"/>
      <c r="U35" s="37"/>
      <c r="V35" s="36"/>
      <c r="W35" s="38"/>
      <c r="X35" s="39"/>
      <c r="Z35" s="2"/>
      <c r="AA35" s="2"/>
      <c r="AB35" s="2"/>
      <c r="AC35" s="2"/>
      <c r="AD35" s="2"/>
      <c r="AE35" s="2"/>
      <c r="AF35" s="2"/>
      <c r="AH35" s="40"/>
      <c r="AI35" s="2"/>
      <c r="AJ35" s="41"/>
      <c r="AL35" s="10"/>
      <c r="AN35" s="2"/>
      <c r="AP35" s="10"/>
      <c r="AR35" s="2"/>
    </row>
    <row r="36" spans="2:44" ht="16.5" customHeight="1" x14ac:dyDescent="0.25">
      <c r="B36" s="13" t="str">
        <f>'02-Mix Design'!B31</f>
        <v>None</v>
      </c>
      <c r="C36" s="93" t="str">
        <f>IF(B36="None","",'02-Mix Design'!D31)</f>
        <v/>
      </c>
      <c r="D36" s="27">
        <f>IF(B36="None",0,('02-Mix Design'!J31)*'02-Mix Design'!F31*'03-Competition Batch Summary'!$D$14*10^-3)</f>
        <v>0</v>
      </c>
      <c r="E36" s="86" t="s">
        <v>165</v>
      </c>
    </row>
    <row r="37" spans="2:44" s="24" customFormat="1" ht="4.5" customHeight="1" x14ac:dyDescent="0.25">
      <c r="B37" s="2"/>
      <c r="D37" s="2"/>
      <c r="E37" s="2"/>
      <c r="F37" s="10"/>
      <c r="G37" s="10"/>
      <c r="H37" s="10"/>
      <c r="J37" s="35"/>
      <c r="L37" s="36"/>
      <c r="M37" s="37"/>
      <c r="N37" s="36"/>
      <c r="O37" s="37"/>
      <c r="P37" s="36"/>
      <c r="Q37" s="37"/>
      <c r="R37" s="36"/>
      <c r="S37" s="37"/>
      <c r="T37" s="36"/>
      <c r="U37" s="37"/>
      <c r="V37" s="36"/>
      <c r="W37" s="38"/>
      <c r="X37" s="39"/>
      <c r="Z37" s="2"/>
      <c r="AA37" s="2"/>
      <c r="AB37" s="2"/>
      <c r="AC37" s="2"/>
      <c r="AD37" s="2"/>
      <c r="AE37" s="2"/>
      <c r="AF37" s="2"/>
      <c r="AH37" s="40"/>
      <c r="AI37" s="2"/>
      <c r="AJ37" s="41"/>
      <c r="AL37" s="10"/>
      <c r="AN37" s="2"/>
      <c r="AP37" s="10"/>
      <c r="AR37" s="2"/>
    </row>
    <row r="38" spans="2:44" ht="16.5" customHeight="1" x14ac:dyDescent="0.25">
      <c r="B38" s="13" t="str">
        <f>'02-Mix Design'!B33</f>
        <v>None</v>
      </c>
      <c r="C38" s="93" t="str">
        <f>IF(B38="None","",'02-Mix Design'!D33)</f>
        <v/>
      </c>
      <c r="D38" s="27">
        <f>IF(B38="None",0,('02-Mix Design'!J33)*'02-Mix Design'!F33*'03-Competition Batch Summary'!$D$14*10^-3)</f>
        <v>0</v>
      </c>
      <c r="E38" s="86" t="s">
        <v>165</v>
      </c>
    </row>
    <row r="39" spans="2:44" s="24" customFormat="1" ht="4.5" customHeight="1" x14ac:dyDescent="0.25">
      <c r="B39" s="2"/>
      <c r="D39" s="2"/>
      <c r="E39" s="2"/>
      <c r="F39" s="10"/>
      <c r="G39" s="10"/>
      <c r="H39" s="10"/>
      <c r="J39" s="35"/>
      <c r="L39" s="36"/>
      <c r="M39" s="37"/>
      <c r="N39" s="36"/>
      <c r="O39" s="37"/>
      <c r="P39" s="36"/>
      <c r="Q39" s="37"/>
      <c r="R39" s="36"/>
      <c r="S39" s="37"/>
      <c r="T39" s="36"/>
      <c r="U39" s="37"/>
      <c r="V39" s="36"/>
      <c r="W39" s="38"/>
      <c r="X39" s="39"/>
      <c r="Z39" s="2"/>
      <c r="AA39" s="2"/>
      <c r="AB39" s="2"/>
      <c r="AC39" s="2"/>
      <c r="AD39" s="2"/>
      <c r="AE39" s="2"/>
      <c r="AF39" s="2"/>
      <c r="AH39" s="40"/>
      <c r="AI39" s="2"/>
      <c r="AJ39" s="41"/>
      <c r="AL39" s="10"/>
      <c r="AN39" s="2"/>
      <c r="AP39" s="10"/>
      <c r="AR39" s="2"/>
    </row>
    <row r="40" spans="2:44" ht="16.5" customHeight="1" x14ac:dyDescent="0.25">
      <c r="B40" s="13" t="str">
        <f>'02-Mix Design'!B35</f>
        <v>None</v>
      </c>
      <c r="C40" s="93" t="str">
        <f>IF(B40="None","",'02-Mix Design'!D35)</f>
        <v/>
      </c>
      <c r="D40" s="27">
        <f>IF(B40="None",0,('02-Mix Design'!J35)*'02-Mix Design'!F35*'03-Competition Batch Summary'!$D$14*10^-3)</f>
        <v>0</v>
      </c>
      <c r="E40" s="86" t="s">
        <v>165</v>
      </c>
    </row>
    <row r="41" spans="2:44" s="24" customFormat="1" ht="4.5" customHeight="1" x14ac:dyDescent="0.25">
      <c r="B41" s="2"/>
      <c r="D41" s="2"/>
      <c r="E41" s="2"/>
      <c r="F41" s="10"/>
      <c r="G41" s="10"/>
      <c r="H41" s="10"/>
      <c r="J41" s="35"/>
      <c r="L41" s="36"/>
      <c r="M41" s="37"/>
      <c r="N41" s="36"/>
      <c r="O41" s="37"/>
      <c r="P41" s="36"/>
      <c r="Q41" s="37"/>
      <c r="R41" s="36"/>
      <c r="S41" s="37"/>
      <c r="T41" s="36"/>
      <c r="U41" s="37"/>
      <c r="V41" s="36"/>
      <c r="W41" s="38"/>
      <c r="X41" s="39"/>
      <c r="Z41" s="2"/>
      <c r="AA41" s="2"/>
      <c r="AB41" s="2"/>
      <c r="AC41" s="2"/>
      <c r="AD41" s="2"/>
      <c r="AE41" s="2"/>
      <c r="AF41" s="2"/>
      <c r="AH41" s="40"/>
      <c r="AI41" s="2"/>
      <c r="AJ41" s="41"/>
      <c r="AL41" s="10"/>
      <c r="AN41" s="2"/>
      <c r="AP41" s="10"/>
      <c r="AR41" s="2"/>
    </row>
    <row r="42" spans="2:44" ht="16.5" customHeight="1" x14ac:dyDescent="0.25">
      <c r="B42" s="13" t="str">
        <f>'02-Mix Design'!B37</f>
        <v>None</v>
      </c>
      <c r="C42" s="93" t="str">
        <f>IF(B42="None","",'02-Mix Design'!D37)</f>
        <v/>
      </c>
      <c r="D42" s="27">
        <f>IF(B42="None",0,('02-Mix Design'!J37)*'02-Mix Design'!F37*'03-Competition Batch Summary'!$D$14*10^-3)</f>
        <v>0</v>
      </c>
      <c r="E42" s="86" t="s">
        <v>165</v>
      </c>
    </row>
    <row r="43" spans="2:44" s="24" customFormat="1" ht="4.5" customHeight="1" x14ac:dyDescent="0.25">
      <c r="B43" s="2"/>
      <c r="D43" s="2"/>
      <c r="E43" s="2"/>
      <c r="F43" s="10"/>
      <c r="G43" s="10"/>
      <c r="H43" s="10"/>
      <c r="J43" s="35"/>
      <c r="L43" s="36"/>
      <c r="M43" s="37"/>
      <c r="N43" s="36"/>
      <c r="O43" s="37"/>
      <c r="P43" s="36"/>
      <c r="Q43" s="37"/>
      <c r="R43" s="36"/>
      <c r="S43" s="37"/>
      <c r="T43" s="36"/>
      <c r="U43" s="37"/>
      <c r="V43" s="36"/>
      <c r="W43" s="38"/>
      <c r="X43" s="39"/>
      <c r="Z43" s="2"/>
      <c r="AA43" s="2"/>
      <c r="AB43" s="2"/>
      <c r="AC43" s="2"/>
      <c r="AD43" s="2"/>
      <c r="AE43" s="2"/>
      <c r="AF43" s="2"/>
      <c r="AH43" s="40"/>
      <c r="AI43" s="2"/>
      <c r="AJ43" s="41"/>
      <c r="AL43" s="10"/>
      <c r="AN43" s="2"/>
      <c r="AP43" s="10"/>
      <c r="AR43" s="2"/>
    </row>
    <row r="44" spans="2:44" ht="16.5" customHeight="1" x14ac:dyDescent="0.25">
      <c r="B44" s="13" t="str">
        <f>'02-Mix Design'!B39</f>
        <v>None</v>
      </c>
      <c r="C44" s="93" t="str">
        <f>IF(B44="None","",'02-Mix Design'!D39)</f>
        <v/>
      </c>
      <c r="D44" s="27">
        <f>IF(B44="None",0,('02-Mix Design'!J39)*'02-Mix Design'!F39*'03-Competition Batch Summary'!$D$14*10^-3)</f>
        <v>0</v>
      </c>
      <c r="E44" s="86" t="s">
        <v>165</v>
      </c>
    </row>
    <row r="45" spans="2:44" s="13" customFormat="1" ht="3" customHeight="1" x14ac:dyDescent="0.25">
      <c r="D45" s="24"/>
      <c r="E45" s="24"/>
    </row>
    <row r="46" spans="2:44" s="13" customFormat="1" ht="3" customHeight="1" x14ac:dyDescent="0.25">
      <c r="B46" s="95"/>
      <c r="C46" s="95"/>
      <c r="D46" s="96"/>
      <c r="E46" s="96"/>
    </row>
    <row r="47" spans="2:44" s="97" customFormat="1" ht="16.5" customHeight="1" x14ac:dyDescent="0.25">
      <c r="B47" s="18" t="s">
        <v>162</v>
      </c>
      <c r="C47" s="18"/>
      <c r="E47" s="98"/>
    </row>
    <row r="48" spans="2:44" s="97" customFormat="1" ht="16.5" customHeight="1" x14ac:dyDescent="0.25">
      <c r="B48" s="18" t="str">
        <f>'02-Mix Design'!B69</f>
        <v>Water</v>
      </c>
      <c r="C48" s="99"/>
      <c r="D48" s="27">
        <f>IF(B48="None",0,('02-Mix Design'!J69)*'02-Mix Design'!F69*'03-Competition Batch Summary'!$D$14*10^-3)</f>
        <v>0</v>
      </c>
      <c r="E48" s="86" t="s">
        <v>164</v>
      </c>
      <c r="G48" s="92"/>
    </row>
    <row r="49" spans="2:44" s="24" customFormat="1" ht="4.5" customHeight="1" x14ac:dyDescent="0.25">
      <c r="B49" s="2"/>
      <c r="D49" s="2"/>
      <c r="E49" s="2"/>
      <c r="F49" s="10"/>
      <c r="G49" s="10"/>
      <c r="H49" s="10"/>
      <c r="J49" s="35"/>
      <c r="L49" s="36"/>
      <c r="M49" s="37"/>
      <c r="N49" s="36"/>
      <c r="O49" s="37"/>
      <c r="P49" s="36"/>
      <c r="Q49" s="37"/>
      <c r="R49" s="36"/>
      <c r="S49" s="37"/>
      <c r="T49" s="36"/>
      <c r="U49" s="37"/>
      <c r="V49" s="36"/>
      <c r="W49" s="38"/>
      <c r="X49" s="39"/>
      <c r="Z49" s="2"/>
      <c r="AA49" s="2"/>
      <c r="AB49" s="2"/>
      <c r="AC49" s="2"/>
      <c r="AD49" s="2"/>
      <c r="AE49" s="2"/>
      <c r="AF49" s="2"/>
      <c r="AH49" s="40"/>
      <c r="AI49" s="2"/>
      <c r="AJ49" s="41"/>
      <c r="AL49" s="10"/>
      <c r="AN49" s="2"/>
      <c r="AP49" s="10"/>
      <c r="AR49" s="2"/>
    </row>
    <row r="50" spans="2:44" s="97" customFormat="1" ht="16.5" customHeight="1" x14ac:dyDescent="0.25">
      <c r="B50" s="18" t="str">
        <f>'02-Mix Design'!B71</f>
        <v>Air</v>
      </c>
      <c r="C50" s="99"/>
      <c r="D50" s="27">
        <f>'02-Mix Design'!F71</f>
        <v>0</v>
      </c>
      <c r="E50" s="86" t="s">
        <v>163</v>
      </c>
    </row>
    <row r="51" spans="2:44" s="13" customFormat="1" ht="3" customHeight="1" x14ac:dyDescent="0.25">
      <c r="D51" s="24"/>
      <c r="E51" s="24"/>
    </row>
    <row r="52" spans="2:44" s="13" customFormat="1" ht="3" customHeight="1" x14ac:dyDescent="0.25">
      <c r="B52" s="95"/>
      <c r="C52" s="95"/>
      <c r="D52" s="96"/>
      <c r="E52" s="96"/>
    </row>
    <row r="53" spans="2:44" s="97" customFormat="1" ht="16.5" customHeight="1" x14ac:dyDescent="0.25">
      <c r="B53" s="90" t="s">
        <v>161</v>
      </c>
      <c r="C53" s="90"/>
      <c r="D53" s="86"/>
      <c r="E53" s="98"/>
    </row>
    <row r="54" spans="2:44" ht="16.5" customHeight="1" x14ac:dyDescent="0.25">
      <c r="B54" s="13" t="str">
        <f>'02-Mix Design'!B49</f>
        <v>None</v>
      </c>
      <c r="D54" s="27">
        <f>IF(B54="None",0,('02-Mix Design'!J49)*'03-Competition Batch Summary'!$D$14*10^-3)</f>
        <v>0</v>
      </c>
      <c r="E54" s="86" t="s">
        <v>164</v>
      </c>
    </row>
    <row r="55" spans="2:44" s="24" customFormat="1" ht="4.5" customHeight="1" x14ac:dyDescent="0.25">
      <c r="B55" s="2"/>
      <c r="D55" s="2"/>
      <c r="E55" s="2"/>
      <c r="F55" s="10"/>
      <c r="G55" s="10"/>
      <c r="H55" s="10"/>
      <c r="J55" s="35"/>
      <c r="L55" s="36"/>
      <c r="M55" s="37"/>
      <c r="N55" s="36"/>
      <c r="O55" s="37"/>
      <c r="P55" s="36"/>
      <c r="Q55" s="37"/>
      <c r="R55" s="36"/>
      <c r="S55" s="37"/>
      <c r="T55" s="36"/>
      <c r="U55" s="37"/>
      <c r="V55" s="36"/>
      <c r="W55" s="38"/>
      <c r="X55" s="39"/>
      <c r="Z55" s="2"/>
      <c r="AA55" s="2"/>
      <c r="AB55" s="2"/>
      <c r="AC55" s="2"/>
      <c r="AD55" s="2"/>
      <c r="AE55" s="2"/>
      <c r="AF55" s="2"/>
      <c r="AH55" s="40"/>
      <c r="AI55" s="2"/>
      <c r="AJ55" s="41"/>
      <c r="AL55" s="10"/>
      <c r="AN55" s="2"/>
      <c r="AP55" s="10"/>
      <c r="AR55" s="2"/>
    </row>
    <row r="56" spans="2:44" ht="16.5" customHeight="1" x14ac:dyDescent="0.25">
      <c r="B56" s="13" t="str">
        <f>'02-Mix Design'!B51</f>
        <v>None</v>
      </c>
      <c r="D56" s="27">
        <f>IF(B56="None",0,('02-Mix Design'!J51)*'03-Competition Batch Summary'!$D$14*10^-3)</f>
        <v>0</v>
      </c>
      <c r="E56" s="86" t="s">
        <v>164</v>
      </c>
    </row>
    <row r="57" spans="2:44" s="24" customFormat="1" ht="4.5" customHeight="1" x14ac:dyDescent="0.25">
      <c r="B57" s="2"/>
      <c r="D57" s="2"/>
      <c r="E57" s="2"/>
      <c r="F57" s="10"/>
      <c r="G57" s="10"/>
      <c r="H57" s="10"/>
      <c r="J57" s="35"/>
      <c r="L57" s="36"/>
      <c r="M57" s="37"/>
      <c r="N57" s="36"/>
      <c r="O57" s="37"/>
      <c r="P57" s="36"/>
      <c r="Q57" s="37"/>
      <c r="R57" s="36"/>
      <c r="S57" s="37"/>
      <c r="T57" s="36"/>
      <c r="U57" s="37"/>
      <c r="V57" s="36"/>
      <c r="W57" s="38"/>
      <c r="X57" s="39"/>
      <c r="Z57" s="2"/>
      <c r="AA57" s="2"/>
      <c r="AB57" s="2"/>
      <c r="AC57" s="2"/>
      <c r="AD57" s="2"/>
      <c r="AE57" s="2"/>
      <c r="AF57" s="2"/>
      <c r="AH57" s="40"/>
      <c r="AI57" s="2"/>
      <c r="AJ57" s="41"/>
      <c r="AL57" s="10"/>
      <c r="AN57" s="2"/>
      <c r="AP57" s="10"/>
      <c r="AR57" s="2"/>
    </row>
    <row r="58" spans="2:44" ht="16.5" customHeight="1" x14ac:dyDescent="0.25">
      <c r="B58" s="13" t="str">
        <f>'02-Mix Design'!B53</f>
        <v>None</v>
      </c>
      <c r="D58" s="27">
        <f>IF(B58="None",0,('02-Mix Design'!J53)*'03-Competition Batch Summary'!$D$14*10^-3)</f>
        <v>0</v>
      </c>
      <c r="E58" s="86" t="s">
        <v>164</v>
      </c>
    </row>
    <row r="59" spans="2:44" s="24" customFormat="1" ht="4.5" customHeight="1" x14ac:dyDescent="0.25">
      <c r="B59" s="2"/>
      <c r="D59" s="2"/>
      <c r="E59" s="2"/>
      <c r="F59" s="10"/>
      <c r="G59" s="10"/>
      <c r="H59" s="10"/>
      <c r="J59" s="35"/>
      <c r="L59" s="36"/>
      <c r="M59" s="37"/>
      <c r="N59" s="36"/>
      <c r="O59" s="37"/>
      <c r="P59" s="36"/>
      <c r="Q59" s="37"/>
      <c r="R59" s="36"/>
      <c r="S59" s="37"/>
      <c r="T59" s="36"/>
      <c r="U59" s="37"/>
      <c r="V59" s="36"/>
      <c r="W59" s="38"/>
      <c r="X59" s="39"/>
      <c r="Z59" s="2"/>
      <c r="AA59" s="2"/>
      <c r="AB59" s="2"/>
      <c r="AC59" s="2"/>
      <c r="AD59" s="2"/>
      <c r="AE59" s="2"/>
      <c r="AF59" s="2"/>
      <c r="AH59" s="40"/>
      <c r="AI59" s="2"/>
      <c r="AJ59" s="41"/>
      <c r="AL59" s="10"/>
      <c r="AN59" s="2"/>
      <c r="AP59" s="10"/>
      <c r="AR59" s="2"/>
    </row>
    <row r="60" spans="2:44" ht="16.5" customHeight="1" x14ac:dyDescent="0.25">
      <c r="B60" s="13" t="str">
        <f>'02-Mix Design'!B55</f>
        <v>None</v>
      </c>
      <c r="D60" s="27">
        <f>IF(B60="None",0,('02-Mix Design'!J55)*'03-Competition Batch Summary'!$D$14*10^-3)</f>
        <v>0</v>
      </c>
      <c r="E60" s="86" t="s">
        <v>164</v>
      </c>
    </row>
    <row r="61" spans="2:44" s="24" customFormat="1" ht="4.5" customHeight="1" x14ac:dyDescent="0.25">
      <c r="B61" s="2"/>
      <c r="D61" s="2"/>
      <c r="E61" s="2"/>
      <c r="F61" s="10"/>
      <c r="G61" s="10"/>
      <c r="H61" s="10"/>
      <c r="J61" s="35"/>
      <c r="L61" s="36"/>
      <c r="M61" s="37"/>
      <c r="N61" s="36"/>
      <c r="O61" s="37"/>
      <c r="P61" s="36"/>
      <c r="Q61" s="37"/>
      <c r="R61" s="36"/>
      <c r="S61" s="37"/>
      <c r="T61" s="36"/>
      <c r="U61" s="37"/>
      <c r="V61" s="36"/>
      <c r="W61" s="38"/>
      <c r="X61" s="39"/>
      <c r="Z61" s="2"/>
      <c r="AA61" s="2"/>
      <c r="AB61" s="2"/>
      <c r="AC61" s="2"/>
      <c r="AD61" s="2"/>
      <c r="AE61" s="2"/>
      <c r="AF61" s="2"/>
      <c r="AH61" s="40"/>
      <c r="AI61" s="2"/>
      <c r="AJ61" s="41"/>
      <c r="AL61" s="10"/>
      <c r="AN61" s="2"/>
      <c r="AP61" s="10"/>
      <c r="AR61" s="2"/>
    </row>
    <row r="62" spans="2:44" ht="16.5" customHeight="1" x14ac:dyDescent="0.25">
      <c r="B62" s="13" t="str">
        <f>'02-Mix Design'!B57</f>
        <v>None</v>
      </c>
      <c r="D62" s="27">
        <f>IF(B62="None",0,('02-Mix Design'!J57)*'03-Competition Batch Summary'!$D$14*10^-3)</f>
        <v>0</v>
      </c>
      <c r="E62" s="86" t="s">
        <v>164</v>
      </c>
    </row>
    <row r="63" spans="2:44" s="24" customFormat="1" ht="4.5" customHeight="1" x14ac:dyDescent="0.25">
      <c r="B63" s="2"/>
      <c r="D63" s="2"/>
      <c r="E63" s="2"/>
      <c r="F63" s="10"/>
      <c r="G63" s="10"/>
      <c r="H63" s="10"/>
      <c r="J63" s="35"/>
      <c r="L63" s="36"/>
      <c r="M63" s="37"/>
      <c r="N63" s="36"/>
      <c r="O63" s="37"/>
      <c r="P63" s="36"/>
      <c r="Q63" s="37"/>
      <c r="R63" s="36"/>
      <c r="S63" s="37"/>
      <c r="T63" s="36"/>
      <c r="U63" s="37"/>
      <c r="V63" s="36"/>
      <c r="W63" s="38"/>
      <c r="X63" s="39"/>
      <c r="Z63" s="2"/>
      <c r="AA63" s="2"/>
      <c r="AB63" s="2"/>
      <c r="AC63" s="2"/>
      <c r="AD63" s="2"/>
      <c r="AE63" s="2"/>
      <c r="AF63" s="2"/>
      <c r="AH63" s="40"/>
      <c r="AI63" s="2"/>
      <c r="AJ63" s="41"/>
      <c r="AL63" s="10"/>
      <c r="AN63" s="2"/>
      <c r="AP63" s="10"/>
      <c r="AR63" s="2"/>
    </row>
    <row r="64" spans="2:44" ht="16.5" customHeight="1" x14ac:dyDescent="0.25">
      <c r="B64" s="13" t="str">
        <f>'02-Mix Design'!B59</f>
        <v>None</v>
      </c>
      <c r="D64" s="27">
        <f>IF(B64="None",0,('02-Mix Design'!J59)*'03-Competition Batch Summary'!$D$14*10^-3)</f>
        <v>0</v>
      </c>
      <c r="E64" s="86" t="s">
        <v>164</v>
      </c>
    </row>
    <row r="65" spans="2:5" s="13" customFormat="1" ht="3" customHeight="1" x14ac:dyDescent="0.25">
      <c r="D65" s="24"/>
      <c r="E65" s="24"/>
    </row>
    <row r="66" spans="2:5" s="13" customFormat="1" ht="3" customHeight="1" x14ac:dyDescent="0.25">
      <c r="B66" s="22"/>
      <c r="C66" s="22"/>
      <c r="D66" s="22"/>
      <c r="E66" s="84"/>
    </row>
    <row r="67" spans="2:5" x14ac:dyDescent="0.25">
      <c r="B67" s="13"/>
      <c r="C67" s="13"/>
      <c r="D67" s="13"/>
    </row>
    <row r="68" spans="2:5" x14ac:dyDescent="0.25">
      <c r="B68" s="13"/>
      <c r="C68" s="13"/>
      <c r="D68" s="13"/>
    </row>
    <row r="69" spans="2:5" x14ac:dyDescent="0.25">
      <c r="B69" s="13"/>
      <c r="C69" s="13"/>
      <c r="D69" s="13"/>
    </row>
    <row r="70" spans="2:5" x14ac:dyDescent="0.25">
      <c r="B70" s="13"/>
      <c r="C70" s="13"/>
      <c r="D70" s="13"/>
    </row>
    <row r="71" spans="2:5" x14ac:dyDescent="0.25">
      <c r="B71" s="13"/>
      <c r="C71" s="13"/>
      <c r="D71" s="13"/>
    </row>
  </sheetData>
  <sheetProtection algorithmName="SHA-512" hashValue="TjTsZHUxPWTlApIsEYe009YncTmbuEw9ZL02mdG+MwG0hXvfX/11xddSxqlvpOXKM7nIRFEzv2l/4Qvsa9To8Q==" saltValue="WJb+vRvofcBuYJZ2lACLHw==" spinCount="100000" sheet="1" objects="1" scenarios="1"/>
  <mergeCells count="1">
    <mergeCell ref="G14:J16"/>
  </mergeCells>
  <conditionalFormatting sqref="D6 D8">
    <cfRule type="cellIs" dxfId="76" priority="13" operator="equal">
      <formula>"OK"</formula>
    </cfRule>
    <cfRule type="cellIs" dxfId="75" priority="14" operator="equal">
      <formula>"NOT OK"</formula>
    </cfRule>
  </conditionalFormatting>
  <conditionalFormatting sqref="D10">
    <cfRule type="cellIs" dxfId="74" priority="15" operator="equal">
      <formula>"VALID"</formula>
    </cfRule>
    <cfRule type="cellIs" dxfId="73" priority="16" operator="equal">
      <formula>"NOT VALID"</formula>
    </cfRule>
  </conditionalFormatting>
  <conditionalFormatting sqref="D14">
    <cfRule type="expression" dxfId="72" priority="82">
      <formula>$B14="None"</formula>
    </cfRule>
  </conditionalFormatting>
  <conditionalFormatting sqref="D20 D22 D24 D26 D28 D30 D34 D36 D38 D40 D42 D44 D54 D56 D58 D60 D62 D64">
    <cfRule type="expression" dxfId="71" priority="1465">
      <formula>#REF!="None"</formula>
    </cfRule>
    <cfRule type="containsText" dxfId="70" priority="1466" operator="containsText" text="Density Missing">
      <formula>NOT(ISERROR(SEARCH("Density Missing",D20)))</formula>
    </cfRule>
  </conditionalFormatting>
  <conditionalFormatting sqref="D20">
    <cfRule type="cellIs" dxfId="69" priority="32" operator="equal">
      <formula>0</formula>
    </cfRule>
  </conditionalFormatting>
  <conditionalFormatting sqref="D22">
    <cfRule type="cellIs" dxfId="68" priority="31" operator="equal">
      <formula>0</formula>
    </cfRule>
  </conditionalFormatting>
  <conditionalFormatting sqref="D24">
    <cfRule type="cellIs" dxfId="67" priority="30" operator="equal">
      <formula>0</formula>
    </cfRule>
  </conditionalFormatting>
  <conditionalFormatting sqref="D26">
    <cfRule type="cellIs" dxfId="66" priority="29" operator="equal">
      <formula>0</formula>
    </cfRule>
  </conditionalFormatting>
  <conditionalFormatting sqref="D28">
    <cfRule type="cellIs" dxfId="65" priority="28" operator="equal">
      <formula>0</formula>
    </cfRule>
  </conditionalFormatting>
  <conditionalFormatting sqref="D30">
    <cfRule type="cellIs" dxfId="64" priority="27" operator="equal">
      <formula>0</formula>
    </cfRule>
  </conditionalFormatting>
  <conditionalFormatting sqref="D34">
    <cfRule type="cellIs" dxfId="63" priority="26" operator="equal">
      <formula>0</formula>
    </cfRule>
  </conditionalFormatting>
  <conditionalFormatting sqref="D36">
    <cfRule type="cellIs" dxfId="62" priority="25" operator="equal">
      <formula>0</formula>
    </cfRule>
  </conditionalFormatting>
  <conditionalFormatting sqref="D38">
    <cfRule type="cellIs" dxfId="61" priority="24" operator="equal">
      <formula>0</formula>
    </cfRule>
  </conditionalFormatting>
  <conditionalFormatting sqref="D40">
    <cfRule type="cellIs" dxfId="60" priority="23" operator="equal">
      <formula>0</formula>
    </cfRule>
  </conditionalFormatting>
  <conditionalFormatting sqref="D42">
    <cfRule type="cellIs" dxfId="59" priority="22" operator="equal">
      <formula>0</formula>
    </cfRule>
  </conditionalFormatting>
  <conditionalFormatting sqref="D44">
    <cfRule type="cellIs" dxfId="58" priority="21" operator="equal">
      <formula>0</formula>
    </cfRule>
  </conditionalFormatting>
  <conditionalFormatting sqref="D48">
    <cfRule type="cellIs" dxfId="57" priority="18" operator="equal">
      <formula>0</formula>
    </cfRule>
  </conditionalFormatting>
  <conditionalFormatting sqref="D48:D50">
    <cfRule type="expression" dxfId="56" priority="19">
      <formula>#REF!="None"</formula>
    </cfRule>
    <cfRule type="containsText" dxfId="55" priority="20" operator="containsText" text="Density Missing">
      <formula>NOT(ISERROR(SEARCH("Density Missing",D48)))</formula>
    </cfRule>
  </conditionalFormatting>
  <conditionalFormatting sqref="D54">
    <cfRule type="cellIs" dxfId="54" priority="12" operator="equal">
      <formula>0</formula>
    </cfRule>
  </conditionalFormatting>
  <conditionalFormatting sqref="D56">
    <cfRule type="cellIs" dxfId="53" priority="11" operator="equal">
      <formula>0</formula>
    </cfRule>
  </conditionalFormatting>
  <conditionalFormatting sqref="D58">
    <cfRule type="cellIs" dxfId="52" priority="10" operator="equal">
      <formula>0</formula>
    </cfRule>
  </conditionalFormatting>
  <conditionalFormatting sqref="D60">
    <cfRule type="cellIs" dxfId="51" priority="9" operator="equal">
      <formula>0</formula>
    </cfRule>
  </conditionalFormatting>
  <conditionalFormatting sqref="D62">
    <cfRule type="cellIs" dxfId="50" priority="8" operator="equal">
      <formula>0</formula>
    </cfRule>
  </conditionalFormatting>
  <conditionalFormatting sqref="D64">
    <cfRule type="cellIs" dxfId="49" priority="7" operator="equal">
      <formula>0</formula>
    </cfRule>
  </conditionalFormatting>
  <conditionalFormatting sqref="I6">
    <cfRule type="containsText" dxfId="48" priority="6" operator="containsText" text="Density Missing">
      <formula>NOT(ISERROR(SEARCH("Density Missing",I6)))</formula>
    </cfRule>
    <cfRule type="expression" dxfId="47" priority="5">
      <formula>#REF!="None"</formula>
    </cfRule>
    <cfRule type="cellIs" dxfId="46" priority="4" operator="equal">
      <formula>0</formula>
    </cfRule>
  </conditionalFormatting>
  <conditionalFormatting sqref="I8">
    <cfRule type="containsText" dxfId="45" priority="3" operator="containsText" text="Density Missing">
      <formula>NOT(ISERROR(SEARCH("Density Missing",I8)))</formula>
    </cfRule>
    <cfRule type="expression" dxfId="44" priority="2">
      <formula>#REF!="None"</formula>
    </cfRule>
    <cfRule type="cellIs" dxfId="43" priority="1" operator="equal">
      <formula>0</formula>
    </cfRule>
  </conditionalFormatting>
  <conditionalFormatting sqref="J21">
    <cfRule type="cellIs" dxfId="42" priority="78" operator="equal">
      <formula>0</formula>
    </cfRule>
  </conditionalFormatting>
  <conditionalFormatting sqref="J23">
    <cfRule type="cellIs" dxfId="41" priority="76" operator="equal">
      <formula>0</formula>
    </cfRule>
  </conditionalFormatting>
  <conditionalFormatting sqref="J25">
    <cfRule type="cellIs" dxfId="40" priority="74" operator="equal">
      <formula>0</formula>
    </cfRule>
  </conditionalFormatting>
  <conditionalFormatting sqref="J27">
    <cfRule type="cellIs" dxfId="39" priority="72" operator="equal">
      <formula>0</formula>
    </cfRule>
  </conditionalFormatting>
  <conditionalFormatting sqref="J29">
    <cfRule type="cellIs" dxfId="38" priority="70" operator="equal">
      <formula>0</formula>
    </cfRule>
  </conditionalFormatting>
  <conditionalFormatting sqref="J35">
    <cfRule type="cellIs" dxfId="37" priority="66" operator="equal">
      <formula>0</formula>
    </cfRule>
  </conditionalFormatting>
  <conditionalFormatting sqref="J37">
    <cfRule type="cellIs" dxfId="36" priority="34" operator="equal">
      <formula>0</formula>
    </cfRule>
  </conditionalFormatting>
  <conditionalFormatting sqref="J39">
    <cfRule type="cellIs" dxfId="35" priority="58" operator="equal">
      <formula>0</formula>
    </cfRule>
  </conditionalFormatting>
  <conditionalFormatting sqref="J41">
    <cfRule type="cellIs" dxfId="34" priority="56" operator="equal">
      <formula>0</formula>
    </cfRule>
  </conditionalFormatting>
  <conditionalFormatting sqref="J43">
    <cfRule type="cellIs" dxfId="33" priority="54" operator="equal">
      <formula>0</formula>
    </cfRule>
  </conditionalFormatting>
  <conditionalFormatting sqref="J49">
    <cfRule type="cellIs" dxfId="32" priority="60" operator="equal">
      <formula>0</formula>
    </cfRule>
  </conditionalFormatting>
  <conditionalFormatting sqref="J55">
    <cfRule type="cellIs" dxfId="31" priority="46" operator="equal">
      <formula>0</formula>
    </cfRule>
  </conditionalFormatting>
  <conditionalFormatting sqref="J57">
    <cfRule type="cellIs" dxfId="30" priority="44" operator="equal">
      <formula>0</formula>
    </cfRule>
  </conditionalFormatting>
  <conditionalFormatting sqref="J59">
    <cfRule type="cellIs" dxfId="29" priority="42" operator="equal">
      <formula>0</formula>
    </cfRule>
  </conditionalFormatting>
  <conditionalFormatting sqref="J61">
    <cfRule type="cellIs" dxfId="28" priority="40" operator="equal">
      <formula>0</formula>
    </cfRule>
  </conditionalFormatting>
  <conditionalFormatting sqref="J63">
    <cfRule type="cellIs" dxfId="27" priority="38" operator="equal">
      <formula>0</formula>
    </cfRule>
  </conditionalFormatting>
  <conditionalFormatting sqref="AJ21">
    <cfRule type="cellIs" dxfId="26" priority="77" operator="equal">
      <formula>0</formula>
    </cfRule>
  </conditionalFormatting>
  <conditionalFormatting sqref="AJ23">
    <cfRule type="cellIs" dxfId="25" priority="75" operator="equal">
      <formula>0</formula>
    </cfRule>
  </conditionalFormatting>
  <conditionalFormatting sqref="AJ25">
    <cfRule type="cellIs" dxfId="24" priority="73" operator="equal">
      <formula>0</formula>
    </cfRule>
  </conditionalFormatting>
  <conditionalFormatting sqref="AJ27">
    <cfRule type="cellIs" dxfId="23" priority="71" operator="equal">
      <formula>0</formula>
    </cfRule>
  </conditionalFormatting>
  <conditionalFormatting sqref="AJ29">
    <cfRule type="cellIs" dxfId="22" priority="69" operator="equal">
      <formula>0</formula>
    </cfRule>
  </conditionalFormatting>
  <conditionalFormatting sqref="AJ35">
    <cfRule type="cellIs" dxfId="21" priority="65" operator="equal">
      <formula>0</formula>
    </cfRule>
  </conditionalFormatting>
  <conditionalFormatting sqref="AJ37">
    <cfRule type="cellIs" dxfId="20" priority="33" operator="equal">
      <formula>0</formula>
    </cfRule>
  </conditionalFormatting>
  <conditionalFormatting sqref="AJ39">
    <cfRule type="cellIs" dxfId="19" priority="57" operator="equal">
      <formula>0</formula>
    </cfRule>
  </conditionalFormatting>
  <conditionalFormatting sqref="AJ41">
    <cfRule type="cellIs" dxfId="18" priority="55" operator="equal">
      <formula>0</formula>
    </cfRule>
  </conditionalFormatting>
  <conditionalFormatting sqref="AJ43">
    <cfRule type="cellIs" dxfId="17" priority="53" operator="equal">
      <formula>0</formula>
    </cfRule>
  </conditionalFormatting>
  <conditionalFormatting sqref="AJ49">
    <cfRule type="cellIs" dxfId="16" priority="59" operator="equal">
      <formula>0</formula>
    </cfRule>
  </conditionalFormatting>
  <conditionalFormatting sqref="AJ55">
    <cfRule type="cellIs" dxfId="15" priority="45" operator="equal">
      <formula>0</formula>
    </cfRule>
  </conditionalFormatting>
  <conditionalFormatting sqref="AJ57">
    <cfRule type="cellIs" dxfId="14" priority="43" operator="equal">
      <formula>0</formula>
    </cfRule>
  </conditionalFormatting>
  <conditionalFormatting sqref="AJ59">
    <cfRule type="cellIs" dxfId="13" priority="41" operator="equal">
      <formula>0</formula>
    </cfRule>
  </conditionalFormatting>
  <conditionalFormatting sqref="AJ61">
    <cfRule type="cellIs" dxfId="12" priority="39" operator="equal">
      <formula>0</formula>
    </cfRule>
  </conditionalFormatting>
  <conditionalFormatting sqref="AJ63">
    <cfRule type="cellIs" dxfId="11" priority="37" operator="equal">
      <formula>0</formula>
    </cfRule>
  </conditionalFormatting>
  <pageMargins left="0.25" right="0.25" top="0.75" bottom="0.75" header="0.3" footer="0.3"/>
  <pageSetup scale="67" fitToHeight="0" orientation="portrait" r:id="rId1"/>
  <drawing r:id="rId2"/>
  <extLst>
    <ext xmlns:x14="http://schemas.microsoft.com/office/spreadsheetml/2009/9/main" uri="{78C0D931-6437-407d-A8EE-F0AAD7539E65}">
      <x14:conditionalFormattings>
        <x14:conditionalFormatting xmlns:xm="http://schemas.microsoft.com/office/excel/2006/main">
          <x14:cfRule type="containsText" priority="81" operator="containsText" id="{8F5A4367-1496-45DE-903A-B314F726FA5F}">
            <xm:f>NOT(ISERROR(SEARCH("None",B20)))</xm:f>
            <xm:f>"None"</xm:f>
            <x14:dxf>
              <font>
                <color theme="0"/>
              </font>
              <numFmt numFmtId="30" formatCode="@"/>
            </x14:dxf>
          </x14:cfRule>
          <xm:sqref>B20:C20 B22:C22 B24:C24 B26:C26 B28:C28 B30:C30 B34:C34 B36:C36 B38:C38 B40:C40 B42:C42 B44:C44 B54 B56 B58 B60 B62 B64</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7BB97F-F694-4BCC-BA1A-DB9A8A03ABEA}">
  <sheetPr>
    <tabColor theme="0" tint="-4.9989318521683403E-2"/>
  </sheetPr>
  <dimension ref="B2:D25"/>
  <sheetViews>
    <sheetView workbookViewId="0">
      <selection activeCell="H22" sqref="H22"/>
    </sheetView>
  </sheetViews>
  <sheetFormatPr defaultRowHeight="13.8" x14ac:dyDescent="0.25"/>
  <cols>
    <col min="2" max="2" width="29.88671875" customWidth="1"/>
    <col min="3" max="4" width="19.33203125" customWidth="1"/>
  </cols>
  <sheetData>
    <row r="2" spans="2:4" ht="14.4" x14ac:dyDescent="0.25">
      <c r="B2" s="5" t="s">
        <v>4</v>
      </c>
      <c r="C2" s="6" t="s">
        <v>25</v>
      </c>
      <c r="D2" s="6" t="s">
        <v>26</v>
      </c>
    </row>
    <row r="3" spans="2:4" ht="15" x14ac:dyDescent="0.25">
      <c r="B3" s="4" t="s">
        <v>13</v>
      </c>
      <c r="C3" s="3">
        <v>15</v>
      </c>
      <c r="D3" s="7">
        <v>0.01</v>
      </c>
    </row>
    <row r="4" spans="2:4" ht="15" x14ac:dyDescent="0.25">
      <c r="B4" s="4" t="s">
        <v>14</v>
      </c>
      <c r="C4" s="3">
        <v>35</v>
      </c>
      <c r="D4" s="7">
        <v>1.2E-2</v>
      </c>
    </row>
    <row r="5" spans="2:4" ht="15" x14ac:dyDescent="0.25">
      <c r="B5" s="4" t="s">
        <v>15</v>
      </c>
      <c r="C5" s="3">
        <v>2.5</v>
      </c>
      <c r="D5" s="7">
        <v>0</v>
      </c>
    </row>
    <row r="6" spans="2:4" ht="15" x14ac:dyDescent="0.25">
      <c r="B6" s="4" t="s">
        <v>16</v>
      </c>
      <c r="C6" s="3">
        <v>175</v>
      </c>
      <c r="D6" s="7">
        <v>0.9</v>
      </c>
    </row>
    <row r="7" spans="2:4" ht="15" x14ac:dyDescent="0.25">
      <c r="B7" s="4" t="s">
        <v>17</v>
      </c>
      <c r="C7" s="3">
        <v>150</v>
      </c>
      <c r="D7" s="7">
        <v>0.04</v>
      </c>
    </row>
    <row r="8" spans="2:4" ht="15" x14ac:dyDescent="0.25">
      <c r="B8" s="4" t="s">
        <v>18</v>
      </c>
      <c r="C8" s="3">
        <v>125</v>
      </c>
      <c r="D8" s="7">
        <v>0.24</v>
      </c>
    </row>
    <row r="9" spans="2:4" ht="15" x14ac:dyDescent="0.25">
      <c r="B9" s="4" t="s">
        <v>19</v>
      </c>
      <c r="C9" s="3">
        <v>700</v>
      </c>
      <c r="D9" s="7">
        <v>0.3</v>
      </c>
    </row>
    <row r="10" spans="2:4" ht="15" x14ac:dyDescent="0.25">
      <c r="B10" s="4" t="s">
        <v>20</v>
      </c>
      <c r="C10" s="3">
        <v>300</v>
      </c>
      <c r="D10" s="7">
        <v>0.06</v>
      </c>
    </row>
    <row r="11" spans="2:4" ht="15" x14ac:dyDescent="0.25">
      <c r="B11" s="4" t="s">
        <v>21</v>
      </c>
      <c r="C11" s="3">
        <v>40</v>
      </c>
      <c r="D11" s="7">
        <v>0.06</v>
      </c>
    </row>
    <row r="12" spans="2:4" ht="15" x14ac:dyDescent="0.25">
      <c r="B12" s="4" t="s">
        <v>22</v>
      </c>
      <c r="C12" s="3">
        <v>300</v>
      </c>
      <c r="D12" s="7">
        <v>0.17</v>
      </c>
    </row>
    <row r="13" spans="2:4" ht="15" x14ac:dyDescent="0.25">
      <c r="B13" s="4" t="s">
        <v>23</v>
      </c>
      <c r="C13" s="3">
        <v>900</v>
      </c>
      <c r="D13" s="7">
        <v>1.69</v>
      </c>
    </row>
    <row r="14" spans="2:4" ht="15" x14ac:dyDescent="0.25">
      <c r="B14" s="4"/>
      <c r="C14" s="3"/>
      <c r="D14" s="7"/>
    </row>
    <row r="15" spans="2:4" ht="14.4" x14ac:dyDescent="0.25">
      <c r="B15" s="5" t="s">
        <v>4</v>
      </c>
      <c r="C15" s="6" t="s">
        <v>72</v>
      </c>
      <c r="D15" s="6" t="s">
        <v>26</v>
      </c>
    </row>
    <row r="16" spans="2:4" ht="15" x14ac:dyDescent="0.25">
      <c r="B16" s="4" t="s">
        <v>60</v>
      </c>
      <c r="C16" s="11">
        <v>1</v>
      </c>
      <c r="D16" s="7">
        <v>0.7</v>
      </c>
    </row>
    <row r="17" spans="2:4" ht="15" x14ac:dyDescent="0.25">
      <c r="B17" s="4" t="s">
        <v>68</v>
      </c>
      <c r="C17" s="11">
        <v>1.1000000000000001</v>
      </c>
      <c r="D17" s="7">
        <v>2.1</v>
      </c>
    </row>
    <row r="18" spans="2:4" ht="15" x14ac:dyDescent="0.25">
      <c r="B18" s="4" t="s">
        <v>65</v>
      </c>
      <c r="C18" s="11">
        <v>1.95</v>
      </c>
      <c r="D18" s="7">
        <v>2.1</v>
      </c>
    </row>
    <row r="19" spans="2:4" ht="15" x14ac:dyDescent="0.25">
      <c r="B19" s="4" t="s">
        <v>64</v>
      </c>
      <c r="C19" s="11">
        <v>2.15</v>
      </c>
      <c r="D19" s="7">
        <v>2.1</v>
      </c>
    </row>
    <row r="20" spans="2:4" ht="15" x14ac:dyDescent="0.25">
      <c r="B20" s="4" t="s">
        <v>66</v>
      </c>
      <c r="C20" s="11">
        <v>3.75</v>
      </c>
      <c r="D20" s="7">
        <v>2.1</v>
      </c>
    </row>
    <row r="21" spans="2:4" ht="15" x14ac:dyDescent="0.25">
      <c r="B21" s="4" t="s">
        <v>61</v>
      </c>
      <c r="C21" s="11">
        <v>2.5</v>
      </c>
      <c r="D21" s="7">
        <v>2.8</v>
      </c>
    </row>
    <row r="22" spans="2:4" ht="15" x14ac:dyDescent="0.25">
      <c r="B22" s="4" t="s">
        <v>62</v>
      </c>
      <c r="C22" s="11">
        <v>2.1</v>
      </c>
      <c r="D22" s="7">
        <v>1.1000000000000001</v>
      </c>
    </row>
    <row r="23" spans="2:4" ht="15" x14ac:dyDescent="0.25">
      <c r="B23" s="4" t="s">
        <v>63</v>
      </c>
      <c r="C23" s="11">
        <v>1.95</v>
      </c>
      <c r="D23" s="7">
        <v>1.1000000000000001</v>
      </c>
    </row>
    <row r="24" spans="2:4" ht="15" x14ac:dyDescent="0.25">
      <c r="B24" s="4" t="s">
        <v>67</v>
      </c>
      <c r="C24" s="3"/>
      <c r="D24" s="7"/>
    </row>
    <row r="25" spans="2:4" ht="15" x14ac:dyDescent="0.25">
      <c r="B25" s="4" t="s">
        <v>31</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175507D7C7D0847A58CA1329187BFD1" ma:contentTypeVersion="20" ma:contentTypeDescription="Create a new document." ma:contentTypeScope="" ma:versionID="b742fb48d7cf9b1d8fe12701171d00cb">
  <xsd:schema xmlns:xsd="http://www.w3.org/2001/XMLSchema" xmlns:xs="http://www.w3.org/2001/XMLSchema" xmlns:p="http://schemas.microsoft.com/office/2006/metadata/properties" xmlns:ns2="cf41668f-1904-4327-8530-f1f8e8a92f86" xmlns:ns3="e6d9b6bc-e845-47a0-9ce1-a5b4c8316482" targetNamespace="http://schemas.microsoft.com/office/2006/metadata/properties" ma:root="true" ma:fieldsID="928d35c5f92409d713b1cdd28fe3a83a" ns2:_="" ns3:_="">
    <xsd:import namespace="cf41668f-1904-4327-8530-f1f8e8a92f86"/>
    <xsd:import namespace="e6d9b6bc-e845-47a0-9ce1-a5b4c8316482"/>
    <xsd:element name="properties">
      <xsd:complexType>
        <xsd:sequence>
          <xsd:element name="documentManagement">
            <xsd:complexType>
              <xsd:all>
                <xsd:element ref="ns2:Document_x0020_Type" minOccurs="0"/>
                <xsd:element ref="ns2:Category" minOccurs="0"/>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element ref="ns2:MediaLengthInSeconds" minOccurs="0"/>
                <xsd:element ref="ns2:MediaServiceLocation"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f41668f-1904-4327-8530-f1f8e8a92f86" elementFormDefault="qualified">
    <xsd:import namespace="http://schemas.microsoft.com/office/2006/documentManagement/types"/>
    <xsd:import namespace="http://schemas.microsoft.com/office/infopath/2007/PartnerControls"/>
    <xsd:element name="Document_x0020_Type" ma:index="8" nillable="true" ma:displayName="Document Type" ma:format="Dropdown" ma:internalName="Document_x0020_Type">
      <xsd:simpleType>
        <xsd:restriction base="dms:Choice">
          <xsd:enumeration value="Form"/>
          <xsd:enumeration value="Guide"/>
          <xsd:enumeration value="List"/>
          <xsd:enumeration value="Policy"/>
          <xsd:enumeration value="Other"/>
        </xsd:restriction>
      </xsd:simpleType>
    </xsd:element>
    <xsd:element name="Category" ma:index="9" nillable="true" ma:displayName="Category" ma:format="Dropdown" ma:internalName="Category">
      <xsd:simpleType>
        <xsd:restriction base="dms:Choice">
          <xsd:enumeration value="Policy"/>
          <xsd:enumeration value="Procedure"/>
          <xsd:enumeration value="Form"/>
          <xsd:enumeration value="Other"/>
        </xsd:restriction>
      </xsd:simpleType>
    </xsd:element>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d37e248a-833c-4064-8741-97d52dfc7677"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6"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6d9b6bc-e845-47a0-9ce1-a5b4c8316482" elementFormDefault="qualified">
    <xsd:import namespace="http://schemas.microsoft.com/office/2006/documentManagement/types"/>
    <xsd:import namespace="http://schemas.microsoft.com/office/infopath/2007/PartnerControls"/>
    <xsd:element name="SharedWithUsers" ma:index="2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Shared With Details" ma:internalName="SharedWithDetails" ma:readOnly="true">
      <xsd:simpleType>
        <xsd:restriction base="dms:Note">
          <xsd:maxLength value="255"/>
        </xsd:restriction>
      </xsd:simpleType>
    </xsd:element>
    <xsd:element name="TaxCatchAll" ma:index="25" nillable="true" ma:displayName="Taxonomy Catch All Column" ma:hidden="true" ma:list="{5bd68ab4-ad63-4c32-90a2-508d08337c15}" ma:internalName="TaxCatchAll" ma:showField="CatchAllData" ma:web="e6d9b6bc-e845-47a0-9ce1-a5b4c831648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e6d9b6bc-e845-47a0-9ce1-a5b4c8316482" xsi:nil="true"/>
    <Document_x0020_Type xmlns="cf41668f-1904-4327-8530-f1f8e8a92f86" xsi:nil="true"/>
    <Category xmlns="cf41668f-1904-4327-8530-f1f8e8a92f86" xsi:nil="true"/>
    <lcf76f155ced4ddcb4097134ff3c332f xmlns="cf41668f-1904-4327-8530-f1f8e8a92f86">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95903F09-7515-41BD-8372-79DA099915F9}"/>
</file>

<file path=customXml/itemProps2.xml><?xml version="1.0" encoding="utf-8"?>
<ds:datastoreItem xmlns:ds="http://schemas.openxmlformats.org/officeDocument/2006/customXml" ds:itemID="{7CE9860D-0158-454B-8013-5211EDEC597D}"/>
</file>

<file path=customXml/itemProps3.xml><?xml version="1.0" encoding="utf-8"?>
<ds:datastoreItem xmlns:ds="http://schemas.openxmlformats.org/officeDocument/2006/customXml" ds:itemID="{50816B30-8E95-4ACC-8B68-D9F12B9F011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16</vt:i4>
      </vt:variant>
    </vt:vector>
  </HeadingPairs>
  <TitlesOfParts>
    <vt:vector size="20" baseType="lpstr">
      <vt:lpstr>01-Team Info and Instructions</vt:lpstr>
      <vt:lpstr>02-Mix Design</vt:lpstr>
      <vt:lpstr>03-Competition Batch Summary</vt:lpstr>
      <vt:lpstr>LookUp Tables (Hide)</vt:lpstr>
      <vt:lpstr>cost_fa</vt:lpstr>
      <vt:lpstr>cost_ls</vt:lpstr>
      <vt:lpstr>cost_mk</vt:lpstr>
      <vt:lpstr>cost_opc</vt:lpstr>
      <vt:lpstr>cost_sf</vt:lpstr>
      <vt:lpstr>cost_slag</vt:lpstr>
      <vt:lpstr>gwp_fa</vt:lpstr>
      <vt:lpstr>gwp_glass</vt:lpstr>
      <vt:lpstr>gwp_ls</vt:lpstr>
      <vt:lpstr>gwp_mk</vt:lpstr>
      <vt:lpstr>gwp_nano</vt:lpstr>
      <vt:lpstr>gwp_opc</vt:lpstr>
      <vt:lpstr>gwp_sf</vt:lpstr>
      <vt:lpstr>gwp_slag</vt:lpstr>
      <vt:lpstr>'01-Team Info and Instructions'!Print_Area</vt:lpstr>
      <vt:lpstr>'03-Competition Batch Summary'!Print_Area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 Vosahlik</dc:creator>
  <cp:lastModifiedBy>Jan Vosahlik</cp:lastModifiedBy>
  <cp:lastPrinted>2024-01-29T22:04:52Z</cp:lastPrinted>
  <dcterms:created xsi:type="dcterms:W3CDTF">2023-10-17T16:32:56Z</dcterms:created>
  <dcterms:modified xsi:type="dcterms:W3CDTF">2024-02-07T03:35:23Z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0x010100F175507D7C7D0847A58CA1329187BFD1</vt:lpwstr>
  </property>
  <property fmtid="{D5CDD505-2E9C-101B-9397-08002B2CF9AE}" pid="3" name="MediaServiceImageTags">
    <vt:lpwstr/>
  </property>
</Properties>
</file>