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00" windowWidth="11040" windowHeight="7605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  <sheet name="Sheet22" sheetId="21" r:id="rId21"/>
    <sheet name="Sheet23" sheetId="22" r:id="rId22"/>
    <sheet name="Sheet24" sheetId="23" r:id="rId23"/>
    <sheet name="Sheet25" sheetId="24" r:id="rId24"/>
    <sheet name="Sheet26" sheetId="25" r:id="rId25"/>
    <sheet name="Sheet27" sheetId="26" r:id="rId26"/>
    <sheet name="Sheet28" sheetId="27" r:id="rId27"/>
    <sheet name="Sheet29" sheetId="28" r:id="rId28"/>
    <sheet name="Sheet30" sheetId="29" r:id="rId29"/>
    <sheet name="Sheet31" sheetId="30" r:id="rId30"/>
    <sheet name="Sheet32" sheetId="31" r:id="rId31"/>
    <sheet name="Sheet33" sheetId="32" r:id="rId32"/>
    <sheet name="Sheet34" sheetId="33" r:id="rId33"/>
    <sheet name="Sheet35" sheetId="34" r:id="rId34"/>
    <sheet name="Sheet36" sheetId="35" r:id="rId35"/>
    <sheet name="Sheet37" sheetId="36" r:id="rId36"/>
    <sheet name="Sheet38" sheetId="37" r:id="rId37"/>
    <sheet name="Sheet39" sheetId="38" r:id="rId38"/>
    <sheet name="Sheet40" sheetId="39" r:id="rId39"/>
    <sheet name="Sheet41" sheetId="40" r:id="rId40"/>
    <sheet name="Sheet42" sheetId="41" r:id="rId41"/>
    <sheet name="Sheet43" sheetId="42" r:id="rId42"/>
    <sheet name="Sheet44" sheetId="43" r:id="rId43"/>
    <sheet name="Sheet45" sheetId="44" r:id="rId44"/>
    <sheet name="Sheet46" sheetId="45" r:id="rId45"/>
    <sheet name="Sheet47" sheetId="46" r:id="rId46"/>
    <sheet name="Sheet48" sheetId="47" r:id="rId47"/>
    <sheet name="Sheet49" sheetId="48" r:id="rId48"/>
    <sheet name="Sheet50" sheetId="49" r:id="rId49"/>
    <sheet name="Sheet51" sheetId="50" r:id="rId50"/>
    <sheet name="Sheet52" sheetId="51" r:id="rId51"/>
    <sheet name="Sheet53" sheetId="52" r:id="rId52"/>
    <sheet name="Sheet54" sheetId="53" r:id="rId53"/>
    <sheet name="Sheet55" sheetId="54" r:id="rId54"/>
    <sheet name="Sheet56" sheetId="55" r:id="rId55"/>
    <sheet name="Sheet57" sheetId="56" r:id="rId56"/>
    <sheet name="Sheet58" sheetId="57" r:id="rId57"/>
    <sheet name="Sheet59" sheetId="58" r:id="rId58"/>
    <sheet name="Sheet60" sheetId="59" r:id="rId59"/>
    <sheet name="Sheet61" sheetId="60" r:id="rId60"/>
    <sheet name="Sheet62" sheetId="61" r:id="rId61"/>
    <sheet name="Sheet63" sheetId="62" r:id="rId62"/>
    <sheet name="Sheet64" sheetId="63" r:id="rId63"/>
    <sheet name="Sheet65" sheetId="64" r:id="rId64"/>
    <sheet name="Sheet66" sheetId="65" r:id="rId65"/>
    <sheet name="Sheet67" sheetId="66" r:id="rId66"/>
    <sheet name="Sheet68" sheetId="67" r:id="rId67"/>
    <sheet name="Sheet69" sheetId="68" r:id="rId68"/>
    <sheet name="Sheet70" sheetId="69" r:id="rId69"/>
    <sheet name="Sheet71" sheetId="70" r:id="rId70"/>
    <sheet name="Sheet72" sheetId="71" r:id="rId71"/>
    <sheet name="Sheet73" sheetId="72" r:id="rId72"/>
    <sheet name="Sheet74" sheetId="73" r:id="rId73"/>
    <sheet name="Sheet75" sheetId="74" r:id="rId74"/>
    <sheet name="Sheet76" sheetId="75" r:id="rId75"/>
    <sheet name="Sheet77" sheetId="76" r:id="rId76"/>
    <sheet name="Sheet78" sheetId="77" r:id="rId77"/>
    <sheet name="Sheet79" sheetId="78" r:id="rId78"/>
    <sheet name="Sheet80" sheetId="79" r:id="rId79"/>
    <sheet name="Sheet81" sheetId="80" r:id="rId80"/>
    <sheet name="Sheet82" sheetId="81" r:id="rId81"/>
    <sheet name="Sheet83" sheetId="82" r:id="rId82"/>
    <sheet name="Sheet84" sheetId="83" r:id="rId83"/>
    <sheet name="Sheet85" sheetId="84" r:id="rId84"/>
    <sheet name="Sheet86" sheetId="85" r:id="rId85"/>
    <sheet name="Sheet87" sheetId="86" r:id="rId86"/>
    <sheet name="Sheet88" sheetId="87" r:id="rId87"/>
    <sheet name="Sheet89" sheetId="88" r:id="rId88"/>
    <sheet name="Sheet90" sheetId="89" r:id="rId89"/>
    <sheet name="Sheet91" sheetId="90" r:id="rId90"/>
    <sheet name="Sheet92" sheetId="91" r:id="rId91"/>
    <sheet name="Sheet93" sheetId="92" r:id="rId92"/>
    <sheet name="Sheet94" sheetId="93" r:id="rId93"/>
    <sheet name="Sheet95" sheetId="94" r:id="rId94"/>
    <sheet name="Sheet96" sheetId="95" r:id="rId95"/>
    <sheet name="Sheet97" sheetId="96" r:id="rId96"/>
    <sheet name="Sheet98" sheetId="97" r:id="rId97"/>
    <sheet name="Sheet99" sheetId="98" r:id="rId98"/>
    <sheet name="Sheet100" sheetId="99" r:id="rId99"/>
    <sheet name="Sheet101" sheetId="100" r:id="rId100"/>
    <sheet name="Sheet102" sheetId="101" r:id="rId101"/>
    <sheet name="Sheet103" sheetId="102" r:id="rId102"/>
    <sheet name="Sheet104" sheetId="103" r:id="rId103"/>
    <sheet name="Sheet105" sheetId="104" r:id="rId104"/>
    <sheet name="Sheet106" sheetId="105" r:id="rId105"/>
    <sheet name="Sheet107" sheetId="106" r:id="rId106"/>
    <sheet name="Sheet108" sheetId="107" r:id="rId107"/>
    <sheet name="Sheet109" sheetId="108" r:id="rId108"/>
    <sheet name="Sheet110" sheetId="109" r:id="rId109"/>
  </sheets>
  <definedNames>
    <definedName name="_xlnm.Print_Area" localSheetId="0">'Sheet1'!$A$1:$G$496</definedName>
    <definedName name="Z_02F01813_2042_4558_856F_FDA0A37A2A57_.wvu.PrintArea" localSheetId="0" hidden="1">'Sheet1'!$A$1:$F$496</definedName>
    <definedName name="Z_241442BB_2030_4F5D_8FD7_3E3DBAEA669A_.wvu.PrintArea" localSheetId="0" hidden="1">'Sheet1'!$A$1:$F$496</definedName>
  </definedNames>
  <calcPr fullCalcOnLoad="1"/>
</workbook>
</file>

<file path=xl/sharedStrings.xml><?xml version="1.0" encoding="utf-8"?>
<sst xmlns="http://schemas.openxmlformats.org/spreadsheetml/2006/main" count="540" uniqueCount="411">
  <si>
    <t>Rule:</t>
  </si>
  <si>
    <t>in.-lb Units [psi]</t>
  </si>
  <si>
    <t xml:space="preserve">in.-lbs Units </t>
  </si>
  <si>
    <t xml:space="preserve">(SI) Units </t>
  </si>
  <si>
    <t>ASTM A 615/ A 615M–03</t>
  </si>
  <si>
    <t>No. 3</t>
  </si>
  <si>
    <t>No. 10</t>
  </si>
  <si>
    <t>No. 4</t>
  </si>
  <si>
    <t>No. 13</t>
  </si>
  <si>
    <t>No. 5</t>
  </si>
  <si>
    <t>No. 16</t>
  </si>
  <si>
    <t>No. 6</t>
  </si>
  <si>
    <t>No. 19</t>
  </si>
  <si>
    <t>No. 7</t>
  </si>
  <si>
    <t>No. 22</t>
  </si>
  <si>
    <t>No. 8</t>
  </si>
  <si>
    <t>No. 25</t>
  </si>
  <si>
    <t>No. 9</t>
  </si>
  <si>
    <t>No. 29</t>
  </si>
  <si>
    <t>No. 32</t>
  </si>
  <si>
    <t>No. 11</t>
  </si>
  <si>
    <t>No. 36</t>
  </si>
  <si>
    <t>No. 14</t>
  </si>
  <si>
    <t>No. 43</t>
  </si>
  <si>
    <t>No. 18</t>
  </si>
  <si>
    <t>No. 57</t>
  </si>
  <si>
    <t>in.-lb Units</t>
  </si>
  <si>
    <t>Size</t>
  </si>
  <si>
    <t>MW25 or MD25</t>
  </si>
  <si>
    <t>in.-lb Units [pcf]</t>
  </si>
  <si>
    <t>mm</t>
  </si>
  <si>
    <t>Conversion to SI Units [mm]</t>
  </si>
  <si>
    <t xml:space="preserve">in.-lb Units [in.]   </t>
  </si>
  <si>
    <t>1 in. =</t>
  </si>
  <si>
    <t>Degree F = (F-32)/1.8 = Degree C</t>
  </si>
  <si>
    <r>
      <t>1 lb/ft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=</t>
    </r>
  </si>
  <si>
    <r>
      <t>Conversion to SI Units 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</si>
  <si>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MPa</t>
  </si>
  <si>
    <t>1000 psi =</t>
  </si>
  <si>
    <t>Conversion to SI Units [MPa]</t>
  </si>
  <si>
    <t xml:space="preserve"> </t>
  </si>
  <si>
    <t>Conversion to SI Units</t>
  </si>
  <si>
    <t xml:space="preserve">1/12.043 or </t>
  </si>
  <si>
    <t xml:space="preserve">1000 psi = </t>
  </si>
  <si>
    <t>Note:</t>
  </si>
  <si>
    <t>Based on IEEE/ASTM SI 10-2002 document</t>
  </si>
  <si>
    <r>
      <t xml:space="preserve">Conversion of reinforcing steel bar sizes per </t>
    </r>
    <r>
      <rPr>
        <b/>
        <sz val="11"/>
        <rFont val="Arial"/>
        <family val="2"/>
      </rPr>
      <t>ASTM:</t>
    </r>
  </si>
  <si>
    <t>NOTE:</t>
  </si>
  <si>
    <t>Diameter [in.]</t>
  </si>
  <si>
    <t>Diameter [mm]</t>
  </si>
  <si>
    <r>
      <t xml:space="preserve">Example: 35 °F = (35 – 32)/1.8 = 1.67 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2 °C</t>
    </r>
  </si>
  <si>
    <t xml:space="preserve">According to ACI style manual, the degree symbol should be used with temperature, °F and °C.  </t>
  </si>
  <si>
    <r>
      <t>in.-lb Units [°</t>
    </r>
    <r>
      <rPr>
        <sz val="11"/>
        <rFont val="Arial"/>
        <family val="2"/>
      </rPr>
      <t>F</t>
    </r>
    <r>
      <rPr>
        <sz val="10"/>
        <rFont val="Arial"/>
        <family val="2"/>
      </rPr>
      <t>]</t>
    </r>
  </si>
  <si>
    <t>The values stated in either inch-pound or SI units are to be regarded separately as standard. The values stated in each system are not exact equivalents; therefore, each system must be used independently of the other, without combining values in any way.</t>
  </si>
  <si>
    <t>1a. LENGTH</t>
  </si>
  <si>
    <t>ASTM A 82 - 02</t>
  </si>
  <si>
    <t>ASTM A 36/ A 36M - 03</t>
  </si>
  <si>
    <t>ASTM A 615/ A 615M - 03</t>
  </si>
  <si>
    <t>ASTM A 996/ A 996M - 03</t>
  </si>
  <si>
    <t>ASTM A 416/ A 416M - 02</t>
  </si>
  <si>
    <t>ASTM A 242/ A 242M - 03</t>
  </si>
  <si>
    <t>ASTM A 421/ A 421M - 02</t>
  </si>
  <si>
    <t>MW 25 or MD 25</t>
  </si>
  <si>
    <t>MW 35 or MD 35</t>
  </si>
  <si>
    <t>MW 40 or MD 40</t>
  </si>
  <si>
    <t>MW 45 or MD 45</t>
  </si>
  <si>
    <t>MW 50 or MD 50</t>
  </si>
  <si>
    <t>MW 55 or MD 55</t>
  </si>
  <si>
    <t>MW 60 or MD 60</t>
  </si>
  <si>
    <t>MW 65 or MD 65</t>
  </si>
  <si>
    <t>MW 70 or MD 70</t>
  </si>
  <si>
    <t>MW 80 or MD 80</t>
  </si>
  <si>
    <t>MW 90 or MD 90</t>
  </si>
  <si>
    <t>MW 100 or MD 100</t>
  </si>
  <si>
    <t>MW 120 or MD 120</t>
  </si>
  <si>
    <t>MW 130 or MD 130</t>
  </si>
  <si>
    <t>MW 200 or MD 200</t>
  </si>
  <si>
    <t>MW 290 or MD 290</t>
  </si>
  <si>
    <t>W 2 or D 2</t>
  </si>
  <si>
    <t>D 1</t>
  </si>
  <si>
    <t>D 3</t>
  </si>
  <si>
    <t>MW 20</t>
  </si>
  <si>
    <t>MW 15</t>
  </si>
  <si>
    <t>ASTM A 82–02 (W, MW) and ASTM A 496-02 (D, MD)</t>
  </si>
  <si>
    <t>MW 10</t>
  </si>
  <si>
    <t>MW 5</t>
  </si>
  <si>
    <t>W 0.5</t>
  </si>
  <si>
    <t>0.005</t>
  </si>
  <si>
    <t>W 1.2</t>
  </si>
  <si>
    <t>0.012</t>
  </si>
  <si>
    <t>W 1.4</t>
  </si>
  <si>
    <t>0.014</t>
  </si>
  <si>
    <t>0.160 : 0.159</t>
  </si>
  <si>
    <t>0.01</t>
  </si>
  <si>
    <t>0.02</t>
  </si>
  <si>
    <t>W 2.5</t>
  </si>
  <si>
    <t>0.025</t>
  </si>
  <si>
    <t>W 2.9</t>
  </si>
  <si>
    <t>0.029</t>
  </si>
  <si>
    <t>0.03</t>
  </si>
  <si>
    <t>W 3.5</t>
  </si>
  <si>
    <t>0.035</t>
  </si>
  <si>
    <t>MW 25</t>
  </si>
  <si>
    <t>W 4.5</t>
  </si>
  <si>
    <t>0.045</t>
  </si>
  <si>
    <t>MW 30</t>
  </si>
  <si>
    <t>0.05</t>
  </si>
  <si>
    <t>W 5.5</t>
  </si>
  <si>
    <t>0.055</t>
  </si>
  <si>
    <t>MW 35</t>
  </si>
  <si>
    <t>D 7</t>
  </si>
  <si>
    <t>0.06</t>
  </si>
  <si>
    <t>0.07</t>
  </si>
  <si>
    <t>0.08</t>
  </si>
  <si>
    <t>D 9</t>
  </si>
  <si>
    <t>0.09</t>
  </si>
  <si>
    <t>MD 45</t>
  </si>
  <si>
    <t>W 4 or D 4</t>
  </si>
  <si>
    <t>W 5 or D 5</t>
  </si>
  <si>
    <t>W 6 or D 6</t>
  </si>
  <si>
    <t>W 8 or D 8</t>
  </si>
  <si>
    <t>W 10 or D 10</t>
  </si>
  <si>
    <t>0.10</t>
  </si>
  <si>
    <t>D 11</t>
  </si>
  <si>
    <t>0.11</t>
  </si>
  <si>
    <t>MD 60</t>
  </si>
  <si>
    <t>MD 70</t>
  </si>
  <si>
    <t>D 13</t>
  </si>
  <si>
    <t>MD 80</t>
  </si>
  <si>
    <t>0.12</t>
  </si>
  <si>
    <t>0.13</t>
  </si>
  <si>
    <t>0.14</t>
  </si>
  <si>
    <t>MW 30 or MD 30</t>
  </si>
  <si>
    <t>W 31 or D 31</t>
  </si>
  <si>
    <t>W 45 or D 45</t>
  </si>
  <si>
    <t>W 14 or D 14</t>
  </si>
  <si>
    <t>W 12 or D 12</t>
  </si>
  <si>
    <t>0.31</t>
  </si>
  <si>
    <t>0.45</t>
  </si>
  <si>
    <t>D 15</t>
  </si>
  <si>
    <t>0.15</t>
  </si>
  <si>
    <t>MD 100</t>
  </si>
  <si>
    <t>W 16 or D 16</t>
  </si>
  <si>
    <t>0.16</t>
  </si>
  <si>
    <t>D 17</t>
  </si>
  <si>
    <t>0.17</t>
  </si>
  <si>
    <t>W 18 or D 18</t>
  </si>
  <si>
    <t>0.479 : 0.478</t>
  </si>
  <si>
    <t>0.18</t>
  </si>
  <si>
    <t>D 19</t>
  </si>
  <si>
    <t>0.19</t>
  </si>
  <si>
    <t>MD 120</t>
  </si>
  <si>
    <t>W 20 or D 20</t>
  </si>
  <si>
    <t>0.505 : 0.504</t>
  </si>
  <si>
    <t>0.20</t>
  </si>
  <si>
    <t>D 21</t>
  </si>
  <si>
    <t>MD 130</t>
  </si>
  <si>
    <t>W 22 or D 22</t>
  </si>
  <si>
    <t>0.22</t>
  </si>
  <si>
    <t>D 23</t>
  </si>
  <si>
    <t>W 24 or D 24</t>
  </si>
  <si>
    <t>0.23</t>
  </si>
  <si>
    <t>0.24</t>
  </si>
  <si>
    <t>D 25</t>
  </si>
  <si>
    <t>W 26 or D 26</t>
  </si>
  <si>
    <t>D 27</t>
  </si>
  <si>
    <t>W 28 or D 28</t>
  </si>
  <si>
    <t>D 29</t>
  </si>
  <si>
    <t>W 30 or D 30</t>
  </si>
  <si>
    <t>0.25</t>
  </si>
  <si>
    <t>0.26</t>
  </si>
  <si>
    <t>0.27</t>
  </si>
  <si>
    <t>0.28</t>
  </si>
  <si>
    <t>0.29</t>
  </si>
  <si>
    <t>0.3</t>
  </si>
  <si>
    <t>ASTM A 496 - 02</t>
  </si>
  <si>
    <t>Not included: A 53 - 02, A 307 - 04, A 500 - 03, A 501 - 01</t>
  </si>
  <si>
    <t>ASTM A 572/ A 572M - 03</t>
  </si>
  <si>
    <t>ASTM A 588/ A 588M - 03</t>
  </si>
  <si>
    <t>ASTM A 706/ A 706M - 03</t>
  </si>
  <si>
    <t>ASTM A 722/ A 722M - 98</t>
  </si>
  <si>
    <t>ASTM A 767/ A 767M - 00</t>
  </si>
  <si>
    <t>A 884 - 02 refers to A 82, A 185, A 496, and A 497</t>
  </si>
  <si>
    <t>A 775 - 01 and A 934 - 03 refer to A 615, A 706, and A 996</t>
  </si>
  <si>
    <t>A 185 - 02 and A 497 - 02 refer to A 82</t>
  </si>
  <si>
    <t>ASTM A 992/ A 992M - 03</t>
  </si>
  <si>
    <t>Summary</t>
  </si>
  <si>
    <t>Rebar</t>
  </si>
  <si>
    <t>changing to 280.</t>
  </si>
  <si>
    <t>1. ASTM is in the process of</t>
  </si>
  <si>
    <t>reinforcement uses 350: Use 350.</t>
  </si>
  <si>
    <t>reinforcement uses 420: Use 420.</t>
  </si>
  <si>
    <t>2.  Steel plate uses 345 and concrete</t>
  </si>
  <si>
    <r>
      <t xml:space="preserve">Conversion of reinforcing steel grades per </t>
    </r>
    <r>
      <rPr>
        <b/>
        <sz val="11"/>
        <rFont val="Arial"/>
        <family val="2"/>
      </rPr>
      <t xml:space="preserve">ASTMs listed in the 318: </t>
    </r>
    <r>
      <rPr>
        <sz val="11"/>
        <rFont val="Arial"/>
        <family val="2"/>
      </rPr>
      <t>(Minimum yield strengths)</t>
    </r>
  </si>
  <si>
    <r>
      <t xml:space="preserve">Example 2: 12,000 psi = 12 x 6.894757 = 82.737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85 MPa</t>
    </r>
  </si>
  <si>
    <r>
      <t>kg/m</t>
    </r>
    <r>
      <rPr>
        <vertAlign val="superscript"/>
        <sz val="11"/>
        <rFont val="Arial"/>
        <family val="2"/>
      </rPr>
      <t>3</t>
    </r>
  </si>
  <si>
    <t xml:space="preserve">1 psf = </t>
  </si>
  <si>
    <t xml:space="preserve">in.-lb Units [psf]   </t>
  </si>
  <si>
    <t>1c. AGGREGATE SIZE</t>
  </si>
  <si>
    <t>3.  Steel plate uses 415 and concrete</t>
  </si>
  <si>
    <t>1d.  AREA</t>
  </si>
  <si>
    <t>2. TEMPERATURE</t>
  </si>
  <si>
    <t>3. CONCRETE UNIT WEIGHT</t>
  </si>
  <si>
    <t xml:space="preserve">5. EMPIRICAL EQUATIONS FOR CONCRETE WITH MULTIPLIERS OF  </t>
  </si>
  <si>
    <t>1f. VOLUME</t>
  </si>
  <si>
    <t>1g. LOADS</t>
  </si>
  <si>
    <t xml:space="preserve">1 lb = </t>
  </si>
  <si>
    <t xml:space="preserve">in.-lb Units [lb]   </t>
  </si>
  <si>
    <t>1h. LOADS PER UNIT LENGTH</t>
  </si>
  <si>
    <t>1e. AREA PER UNIT LENGTH</t>
  </si>
  <si>
    <t xml:space="preserve">1 lb / ft = </t>
  </si>
  <si>
    <t>1i. AREA LOADS</t>
  </si>
  <si>
    <t xml:space="preserve">in.-lb Units [lb/ft]   </t>
  </si>
  <si>
    <t>4b. MODULUS OF ELASTICITY</t>
  </si>
  <si>
    <t xml:space="preserve">in.-lb Units [psi]   </t>
  </si>
  <si>
    <r>
      <t xml:space="preserve">Example: 144 x 16.02 = 2307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2310 kg/m</t>
    </r>
    <r>
      <rPr>
        <vertAlign val="superscript"/>
        <sz val="11"/>
        <rFont val="Arial"/>
        <family val="2"/>
      </rPr>
      <t>3</t>
    </r>
  </si>
  <si>
    <r>
      <t>Area [in.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]</t>
    </r>
  </si>
  <si>
    <r>
      <t>Area [mm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]</t>
    </r>
  </si>
  <si>
    <t>63 mm</t>
  </si>
  <si>
    <t>90 mm</t>
  </si>
  <si>
    <t>50 mm</t>
  </si>
  <si>
    <t>37.5 mm</t>
  </si>
  <si>
    <t>22.4 mm</t>
  </si>
  <si>
    <t>25.0 mm</t>
  </si>
  <si>
    <t>3-1/2 in.</t>
  </si>
  <si>
    <t>2-1/2 in.</t>
  </si>
  <si>
    <t>2 in.</t>
  </si>
  <si>
    <t>1-1/2 in.</t>
  </si>
  <si>
    <t>1 in.</t>
  </si>
  <si>
    <t>7/8 in.</t>
  </si>
  <si>
    <t>19.0 mm</t>
  </si>
  <si>
    <t>3 in.</t>
  </si>
  <si>
    <t>75 mm</t>
  </si>
  <si>
    <t>4 in.</t>
  </si>
  <si>
    <t>100 mm</t>
  </si>
  <si>
    <t>3/4 in.</t>
  </si>
  <si>
    <t>5/8 in.</t>
  </si>
  <si>
    <t xml:space="preserve">1/2 in. </t>
  </si>
  <si>
    <t>12.5 mm</t>
  </si>
  <si>
    <t>3/8 in.</t>
  </si>
  <si>
    <t>9.5 mm</t>
  </si>
  <si>
    <t>16.0 mm</t>
  </si>
  <si>
    <t>6.3 mm</t>
  </si>
  <si>
    <t>1/4 in.</t>
  </si>
  <si>
    <t>4.75 mm</t>
  </si>
  <si>
    <t>2.36 mm</t>
  </si>
  <si>
    <t>1.18 mm</t>
  </si>
  <si>
    <t>No. 50</t>
  </si>
  <si>
    <t>No. 100</t>
  </si>
  <si>
    <t>No. 20</t>
  </si>
  <si>
    <t>No. 30</t>
  </si>
  <si>
    <t>2.00 mm</t>
  </si>
  <si>
    <t>No. 80</t>
  </si>
  <si>
    <t>No. 40</t>
  </si>
  <si>
    <t>1b. CRACK WIDTH</t>
  </si>
  <si>
    <t>3.35 mm</t>
  </si>
  <si>
    <t>No. 200</t>
  </si>
  <si>
    <t>ASTM  E 11</t>
  </si>
  <si>
    <t>WWR</t>
  </si>
  <si>
    <t>Plate, Bar</t>
  </si>
  <si>
    <t>and Shapes</t>
  </si>
  <si>
    <t>ASTM A 416/ A 416M–02</t>
  </si>
  <si>
    <t>Strand</t>
  </si>
  <si>
    <r>
      <t xml:space="preserve">4.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values shall not be used.</t>
    </r>
  </si>
  <si>
    <t>6a. STEEL GRADES IN REFERENCED ASTMs FOR REINFORCING BARS, WELDED WIRE REINFORCEMENT, STEEL STRANDS, AND STRUCTURAL STEEL PLATES &amp; SHAPES</t>
  </si>
  <si>
    <r>
      <t>To convert the multipliers of             use the factor</t>
    </r>
    <r>
      <rPr>
        <b/>
        <sz val="11"/>
        <rFont val="Arial"/>
        <family val="2"/>
      </rPr>
      <t xml:space="preserve"> 1/12.043</t>
    </r>
    <r>
      <rPr>
        <sz val="11"/>
        <rFont val="Arial"/>
        <family val="2"/>
      </rPr>
      <t xml:space="preserve"> (or </t>
    </r>
    <r>
      <rPr>
        <b/>
        <sz val="11"/>
        <rFont val="Arial"/>
        <family val="2"/>
      </rPr>
      <t>0.08304</t>
    </r>
    <r>
      <rPr>
        <sz val="11"/>
        <rFont val="Arial"/>
        <family val="2"/>
      </rPr>
      <t>) and round to two (2) significant digits. Show constants or multipliers in front of equation.</t>
    </r>
  </si>
  <si>
    <t>ASTM</t>
  </si>
  <si>
    <t>Designated</t>
  </si>
  <si>
    <t>Units [in.]</t>
  </si>
  <si>
    <t>Strand No.</t>
  </si>
  <si>
    <t>Type I (Plain) Bar</t>
  </si>
  <si>
    <t>Type II (Deformed) Bar</t>
  </si>
  <si>
    <t>ASTM A 722/ A 722M – 98</t>
  </si>
  <si>
    <t>3/4</t>
  </si>
  <si>
    <t>---</t>
  </si>
  <si>
    <t>7/8</t>
  </si>
  <si>
    <t>1-1/8</t>
  </si>
  <si>
    <t>1-1/4</t>
  </si>
  <si>
    <t>1-3/8</t>
  </si>
  <si>
    <t>5/8</t>
  </si>
  <si>
    <t>1-3/4</t>
  </si>
  <si>
    <t>2-1/2</t>
  </si>
  <si>
    <t>Rules:</t>
  </si>
  <si>
    <r>
      <t xml:space="preserve">Example 1: 1/2 in. = 0.5 x 25.40 = 12.70  </t>
    </r>
    <r>
      <rPr>
        <sz val="10"/>
        <rFont val="Wingdings"/>
        <family val="0"/>
      </rPr>
      <t>à</t>
    </r>
    <r>
      <rPr>
        <sz val="10"/>
        <rFont val="Arial"/>
        <family val="2"/>
      </rPr>
      <t xml:space="preserve"> use 13 mm </t>
    </r>
  </si>
  <si>
    <r>
      <t xml:space="preserve">Convert </t>
    </r>
    <r>
      <rPr>
        <b/>
        <sz val="11"/>
        <rFont val="Arial"/>
        <family val="2"/>
      </rPr>
      <t>psi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MPa</t>
    </r>
    <r>
      <rPr>
        <sz val="11"/>
        <rFont val="Arial"/>
        <family val="2"/>
      </rPr>
      <t xml:space="preserve"> using the factor </t>
    </r>
    <r>
      <rPr>
        <b/>
        <sz val="11"/>
        <rFont val="Arial"/>
        <family val="2"/>
      </rPr>
      <t>0.006895</t>
    </r>
    <r>
      <rPr>
        <sz val="11"/>
        <rFont val="Arial"/>
        <family val="2"/>
      </rPr>
      <t xml:space="preserve"> and round to two (2) significant digits (except for concrete stress levels 5000 psi and above round to the nearest 5 MPa - see shaded equivalents below).</t>
    </r>
  </si>
  <si>
    <r>
      <t>1.  Convert</t>
    </r>
    <r>
      <rPr>
        <b/>
        <sz val="10"/>
        <rFont val="Arial"/>
        <family val="2"/>
      </rPr>
      <t xml:space="preserve"> in.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mm</t>
    </r>
    <r>
      <rPr>
        <sz val="10"/>
        <rFont val="Arial"/>
        <family val="2"/>
      </rPr>
      <t xml:space="preserve"> using the factor </t>
    </r>
    <r>
      <rPr>
        <b/>
        <sz val="10"/>
        <rFont val="Arial"/>
        <family val="2"/>
      </rPr>
      <t>25.40</t>
    </r>
    <r>
      <rPr>
        <sz val="10"/>
        <rFont val="Arial"/>
        <family val="2"/>
      </rPr>
      <t xml:space="preserve"> and round to two significant digits.</t>
    </r>
  </si>
  <si>
    <t>Conversion to SI Units [m]</t>
  </si>
  <si>
    <r>
      <t>3.  Change to</t>
    </r>
    <r>
      <rPr>
        <b/>
        <sz val="10"/>
        <rFont val="Arial"/>
        <family val="2"/>
      </rPr>
      <t xml:space="preserve"> m</t>
    </r>
    <r>
      <rPr>
        <sz val="10"/>
        <rFont val="Arial"/>
        <family val="0"/>
      </rPr>
      <t xml:space="preserve">, when conversion reaches </t>
    </r>
    <r>
      <rPr>
        <b/>
        <sz val="10"/>
        <rFont val="Arial"/>
        <family val="2"/>
      </rPr>
      <t>1000 mm</t>
    </r>
    <r>
      <rPr>
        <sz val="10"/>
        <rFont val="Arial"/>
        <family val="0"/>
      </rPr>
      <t>.</t>
    </r>
  </si>
  <si>
    <t>1a. LENGTH CONTINUED</t>
  </si>
  <si>
    <t>ACI 318M   Units [mm]</t>
  </si>
  <si>
    <t>2.  Orange shading: equivalence number for ACI 318M document.</t>
  </si>
  <si>
    <r>
      <t xml:space="preserve">Convert </t>
    </r>
    <r>
      <rPr>
        <b/>
        <sz val="11"/>
        <rFont val="Arial"/>
        <family val="2"/>
      </rPr>
      <t>in</t>
    </r>
    <r>
      <rPr>
        <sz val="11"/>
        <rFont val="Arial"/>
        <family val="2"/>
      </rPr>
      <t xml:space="preserve">. to </t>
    </r>
    <r>
      <rPr>
        <b/>
        <sz val="11"/>
        <rFont val="Arial"/>
        <family val="2"/>
      </rPr>
      <t>mm</t>
    </r>
    <r>
      <rPr>
        <sz val="11"/>
        <rFont val="Arial"/>
        <family val="2"/>
      </rPr>
      <t xml:space="preserve"> using the factor </t>
    </r>
    <r>
      <rPr>
        <b/>
        <sz val="11"/>
        <rFont val="Arial"/>
        <family val="2"/>
      </rPr>
      <t>25.40</t>
    </r>
    <r>
      <rPr>
        <sz val="11"/>
        <rFont val="Arial"/>
        <family val="2"/>
      </rPr>
      <t xml:space="preserve"> and round to 2 significant digits.</t>
    </r>
  </si>
  <si>
    <r>
      <t xml:space="preserve">Example : 0.013 in. = 0.013 x 25.40 = 0.3302 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0.33 mm </t>
    </r>
  </si>
  <si>
    <r>
      <t xml:space="preserve">850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</si>
  <si>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 xml:space="preserve">600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</si>
  <si>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 xml:space="preserve">425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</si>
  <si>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 xml:space="preserve">300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</si>
  <si>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 xml:space="preserve">180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</si>
  <si>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 xml:space="preserve">150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</si>
  <si>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 xml:space="preserve">75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</si>
  <si>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t>1 ft</t>
    </r>
    <r>
      <rPr>
        <vertAlign val="superscript"/>
        <sz val="10"/>
        <rFont val="Arial"/>
        <family val="2"/>
      </rPr>
      <t>2 =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</si>
  <si>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</si>
  <si>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Convert </t>
    </r>
    <r>
      <rPr>
        <b/>
        <sz val="11"/>
        <rFont val="Arial"/>
        <family val="2"/>
      </rPr>
      <t>ft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using the factor </t>
    </r>
    <r>
      <rPr>
        <b/>
        <sz val="11"/>
        <rFont val="Arial"/>
        <family val="2"/>
      </rPr>
      <t>0.09290</t>
    </r>
    <r>
      <rPr>
        <sz val="11"/>
        <rFont val="Arial"/>
        <family val="2"/>
      </rPr>
      <t xml:space="preserve"> and round to 2 significant digits.</t>
    </r>
  </si>
  <si>
    <r>
      <t>in.-lb Units [ft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]   </t>
    </r>
  </si>
  <si>
    <r>
      <t>Conversion to SI Units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</si>
  <si>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1 in.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/ ft = </t>
    </r>
  </si>
  <si>
    <r>
      <t>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/ m</t>
    </r>
  </si>
  <si>
    <r>
      <t xml:space="preserve">Convert </t>
    </r>
    <r>
      <rPr>
        <b/>
        <sz val="11"/>
        <rFont val="Arial"/>
        <family val="2"/>
      </rPr>
      <t>in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/ft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mm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/m</t>
    </r>
    <r>
      <rPr>
        <sz val="11"/>
        <rFont val="Arial"/>
        <family val="2"/>
      </rPr>
      <t xml:space="preserve"> using the factor </t>
    </r>
    <r>
      <rPr>
        <b/>
        <sz val="11"/>
        <rFont val="Arial"/>
        <family val="2"/>
      </rPr>
      <t>2117</t>
    </r>
    <r>
      <rPr>
        <sz val="11"/>
        <rFont val="Arial"/>
        <family val="2"/>
      </rPr>
      <t xml:space="preserve"> and round to 2 significant digits.</t>
    </r>
  </si>
  <si>
    <r>
      <t>in.-lb Units [in.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/ft]   </t>
    </r>
  </si>
  <si>
    <r>
      <t>Conversion to SI Units 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/m]</t>
    </r>
  </si>
  <si>
    <r>
      <t>1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</si>
  <si>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m</t>
    </r>
    <r>
      <rPr>
        <vertAlign val="superscript"/>
        <sz val="10"/>
        <rFont val="Arial"/>
        <family val="2"/>
      </rPr>
      <t xml:space="preserve">3 </t>
    </r>
  </si>
  <si>
    <r>
      <t>in.-lb Units [yd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]   </t>
    </r>
  </si>
  <si>
    <r>
      <t>Conversion to SI Units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</si>
  <si>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Equivalent in SI Units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</si>
  <si>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kN/m</t>
    </r>
    <r>
      <rPr>
        <vertAlign val="superscript"/>
        <sz val="10"/>
        <rFont val="Arial"/>
        <family val="2"/>
      </rPr>
      <t>2</t>
    </r>
  </si>
  <si>
    <r>
      <t>Conversion to SI Units [kN/m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</si>
  <si>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ACI 318M   Units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</si>
  <si>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ACI 318M   Units 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/m]</t>
    </r>
  </si>
  <si>
    <r>
      <t>ACI 318M   Units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</si>
  <si>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ACI 318M   Units [m]</t>
  </si>
  <si>
    <t>To convert °F to °C use the conversion above and round to the nearest degree.  Except for temperatures above 212 deg F, for which the conversion is rounded to 2 significant figures).</t>
  </si>
  <si>
    <r>
      <t>ACI 318M   Units</t>
    </r>
    <r>
      <rPr>
        <sz val="10"/>
        <rFont val="Arial"/>
        <family val="2"/>
      </rPr>
      <t xml:space="preserve">  [°C]</t>
    </r>
  </si>
  <si>
    <r>
      <t>Conversion to SI    Units [°</t>
    </r>
    <r>
      <rPr>
        <sz val="11"/>
        <rFont val="Arial"/>
        <family val="2"/>
      </rPr>
      <t>C</t>
    </r>
    <r>
      <rPr>
        <sz val="10"/>
        <rFont val="Arial"/>
        <family val="2"/>
      </rPr>
      <t>]</t>
    </r>
  </si>
  <si>
    <r>
      <t>ACI 318M   Units  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</si>
  <si>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 xml:space="preserve">Convert the unit weight in </t>
    </r>
    <r>
      <rPr>
        <b/>
        <sz val="11"/>
        <rFont val="Arial"/>
        <family val="2"/>
      </rPr>
      <t>lb/ft</t>
    </r>
    <r>
      <rPr>
        <b/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kg/m</t>
    </r>
    <r>
      <rPr>
        <b/>
        <vertAlign val="superscript"/>
        <sz val="11"/>
        <rFont val="Arial"/>
        <family val="2"/>
      </rPr>
      <t>3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using the factor </t>
    </r>
    <r>
      <rPr>
        <b/>
        <sz val="11"/>
        <rFont val="Arial"/>
        <family val="2"/>
      </rPr>
      <t>16.02</t>
    </r>
    <r>
      <rPr>
        <sz val="11"/>
        <rFont val="Arial"/>
        <family val="2"/>
      </rPr>
      <t xml:space="preserve"> and round to three (3) significant digits. (Show to the nearest 5 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for values in the 'ones' digit.)</t>
    </r>
  </si>
  <si>
    <t>4a. CONCRETE STRESS</t>
  </si>
  <si>
    <r>
      <t xml:space="preserve">Example 1: 4440 psi = 4.44 x 6.894757 = 30.61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31 MPa</t>
    </r>
  </si>
  <si>
    <r>
      <t xml:space="preserve">Convert </t>
    </r>
    <r>
      <rPr>
        <b/>
        <sz val="11"/>
        <rFont val="Arial"/>
        <family val="2"/>
      </rPr>
      <t>psi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MPa</t>
    </r>
    <r>
      <rPr>
        <sz val="11"/>
        <rFont val="Arial"/>
        <family val="2"/>
      </rPr>
      <t xml:space="preserve"> using the factor </t>
    </r>
    <r>
      <rPr>
        <b/>
        <sz val="11"/>
        <rFont val="Arial"/>
        <family val="2"/>
      </rPr>
      <t>0.006895</t>
    </r>
    <r>
      <rPr>
        <sz val="11"/>
        <rFont val="Arial"/>
        <family val="2"/>
      </rPr>
      <t xml:space="preserve"> and round to 2 significant digits.</t>
    </r>
  </si>
  <si>
    <t>ACI 318M   Units  [MPa]</t>
  </si>
  <si>
    <t>200 000</t>
  </si>
  <si>
    <t>SI Units        [MPa]</t>
  </si>
  <si>
    <t>Nearest 5 MPa</t>
  </si>
  <si>
    <r>
      <t>280(</t>
    </r>
    <r>
      <rPr>
        <sz val="10"/>
        <color indexed="10"/>
        <rFont val="Arial"/>
        <family val="2"/>
      </rPr>
      <t>300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</t>
    </r>
  </si>
  <si>
    <r>
      <t>350(</t>
    </r>
    <r>
      <rPr>
        <sz val="10"/>
        <color indexed="10"/>
        <rFont val="Arial"/>
        <family val="2"/>
      </rPr>
      <t>345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</si>
  <si>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r>
      <t>420(</t>
    </r>
    <r>
      <rPr>
        <sz val="10"/>
        <color indexed="10"/>
        <rFont val="Arial"/>
        <family val="2"/>
      </rPr>
      <t>415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3</t>
    </r>
  </si>
  <si>
    <t>nearest 5 MPa)</t>
  </si>
  <si>
    <t xml:space="preserve">significant digits (except for 5000 psi and above round up to the </t>
  </si>
  <si>
    <t>6b. STEEL STRESSES NOT REFERENCED IN ASTMs</t>
  </si>
  <si>
    <t>ACI 318M</t>
  </si>
  <si>
    <t>kN</t>
  </si>
  <si>
    <r>
      <t xml:space="preserve">Example : 16,000 lb = 16,000 x 0.004448 = 71.17 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71 kN</t>
    </r>
  </si>
  <si>
    <t>ACI 318M   Units [kN]</t>
  </si>
  <si>
    <t>Conversion to SI Units [kN]</t>
  </si>
  <si>
    <r>
      <t xml:space="preserve">Convert </t>
    </r>
    <r>
      <rPr>
        <b/>
        <sz val="11"/>
        <rFont val="Arial"/>
        <family val="2"/>
      </rPr>
      <t>lb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kN</t>
    </r>
    <r>
      <rPr>
        <sz val="11"/>
        <rFont val="Arial"/>
        <family val="2"/>
      </rPr>
      <t xml:space="preserve"> using the factor </t>
    </r>
    <r>
      <rPr>
        <b/>
        <sz val="11"/>
        <rFont val="Arial"/>
        <family val="2"/>
      </rPr>
      <t>0.004448</t>
    </r>
    <r>
      <rPr>
        <sz val="11"/>
        <rFont val="Arial"/>
        <family val="2"/>
      </rPr>
      <t xml:space="preserve"> and round to 2 significant digits.</t>
    </r>
  </si>
  <si>
    <r>
      <t xml:space="preserve">Convert </t>
    </r>
    <r>
      <rPr>
        <b/>
        <sz val="11"/>
        <rFont val="Arial"/>
        <family val="2"/>
      </rPr>
      <t>yd</t>
    </r>
    <r>
      <rPr>
        <b/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m</t>
    </r>
    <r>
      <rPr>
        <b/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using the factor </t>
    </r>
    <r>
      <rPr>
        <b/>
        <sz val="11"/>
        <rFont val="Arial"/>
        <family val="2"/>
      </rPr>
      <t>0.7646</t>
    </r>
    <r>
      <rPr>
        <sz val="11"/>
        <rFont val="Arial"/>
        <family val="2"/>
      </rPr>
      <t xml:space="preserve"> and round to 2 significant digits.</t>
    </r>
  </si>
  <si>
    <r>
      <t xml:space="preserve">Convert </t>
    </r>
    <r>
      <rPr>
        <b/>
        <sz val="11"/>
        <rFont val="Arial"/>
        <family val="2"/>
      </rPr>
      <t>psf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kN/m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using the factor </t>
    </r>
    <r>
      <rPr>
        <b/>
        <sz val="11"/>
        <rFont val="Arial"/>
        <family val="2"/>
      </rPr>
      <t>0.04788</t>
    </r>
    <r>
      <rPr>
        <sz val="11"/>
        <rFont val="Arial"/>
        <family val="2"/>
      </rPr>
      <t xml:space="preserve"> and round to 2 significant digits.</t>
    </r>
  </si>
  <si>
    <t>kN / m</t>
  </si>
  <si>
    <r>
      <t xml:space="preserve">Example : 1,500 lb/ft = 1,500 x 0.01459 = 21.89 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22 kN/m</t>
    </r>
  </si>
  <si>
    <t>Conversion to SI Units [kN/m]</t>
  </si>
  <si>
    <t>ACI 318M   Units [kN/m]</t>
  </si>
  <si>
    <r>
      <t xml:space="preserve">Convert </t>
    </r>
    <r>
      <rPr>
        <b/>
        <sz val="11"/>
        <rFont val="Arial"/>
        <family val="2"/>
      </rPr>
      <t>lb/ft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kN/m</t>
    </r>
    <r>
      <rPr>
        <sz val="11"/>
        <rFont val="Arial"/>
        <family val="2"/>
      </rPr>
      <t xml:space="preserve"> using the factor </t>
    </r>
    <r>
      <rPr>
        <b/>
        <sz val="11"/>
        <rFont val="Arial"/>
        <family val="2"/>
      </rPr>
      <t xml:space="preserve">0.01459 </t>
    </r>
    <r>
      <rPr>
        <sz val="11"/>
        <rFont val="Arial"/>
        <family val="2"/>
      </rPr>
      <t>and round to 2 significant digits.</t>
    </r>
  </si>
  <si>
    <t xml:space="preserve">ACI 318M   Units  </t>
  </si>
  <si>
    <r>
      <t>Therefore  5,000 ft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= 5,000 x 0.09290 = 464.5 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460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</si>
  <si>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Equivalent SI Units [mm]</t>
  </si>
  <si>
    <t>Equivalent SI Units [m]</t>
  </si>
  <si>
    <r>
      <t>Equivalent SI Units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</si>
  <si>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Equivalent SI Units 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/m]</t>
    </r>
  </si>
  <si>
    <r>
      <t>Therefore : 0.10 in.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/ft = 0.10 x 2117 = 211.7 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210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</t>
    </r>
  </si>
  <si>
    <t>Equivalent SI Units [kN]</t>
  </si>
  <si>
    <t>Equivalent SI Units [kN/m]</t>
  </si>
  <si>
    <r>
      <t xml:space="preserve">Therefore : 100 psf = 100 x 0.04788 = 4.788 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4.8 kN/m</t>
    </r>
    <r>
      <rPr>
        <vertAlign val="superscript"/>
        <sz val="11"/>
        <rFont val="Arial"/>
        <family val="2"/>
      </rPr>
      <t>2</t>
    </r>
  </si>
  <si>
    <r>
      <t>ACI 318M   Units [kN/m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</si>
  <si>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Equivalent SI Units [kN/m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</si>
  <si>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Equivalent SI     Units [°</t>
    </r>
    <r>
      <rPr>
        <sz val="11"/>
        <rFont val="Arial"/>
        <family val="2"/>
      </rPr>
      <t>C</t>
    </r>
    <r>
      <rPr>
        <sz val="10"/>
        <rFont val="Arial"/>
        <family val="2"/>
      </rPr>
      <t>]</t>
    </r>
  </si>
  <si>
    <r>
      <t>Equivalent SI Units 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</si>
  <si>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In SI Units the kg is a unit of mass therefore the term "unit weight" in a SI document should be "unit density."</t>
  </si>
  <si>
    <t>Equivalent SI Units [MPa]</t>
  </si>
  <si>
    <r>
      <t xml:space="preserve">Therefore : 29,000,000 psi = 29,000,000 x 6.895 / 1000 = 199,995 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200,000 MPa</t>
    </r>
  </si>
  <si>
    <t>Equivalent SI Units</t>
  </si>
  <si>
    <r>
      <t xml:space="preserve">Example: 80,000 psi = 80000 x 0.006895 = 551.6 </t>
    </r>
    <r>
      <rPr>
        <sz val="10"/>
        <rFont val="Wingdings"/>
        <family val="0"/>
      </rPr>
      <t xml:space="preserve">à </t>
    </r>
    <r>
      <rPr>
        <sz val="10"/>
        <rFont val="Arial"/>
        <family val="0"/>
      </rPr>
      <t>use 550 MPa</t>
    </r>
  </si>
  <si>
    <t xml:space="preserve">in.-lbs </t>
  </si>
  <si>
    <t>[mm]</t>
  </si>
  <si>
    <t>7a. REINFORCING BAR SIZE</t>
  </si>
  <si>
    <t>8. STEEL WIRE REINFORCEMENT</t>
  </si>
  <si>
    <r>
      <t xml:space="preserve">Conversion of steel strand sizes per </t>
    </r>
    <r>
      <rPr>
        <b/>
        <sz val="11"/>
        <rFont val="Arial"/>
        <family val="2"/>
      </rPr>
      <t>ASTM:</t>
    </r>
  </si>
  <si>
    <t>0.226 : 0.225</t>
  </si>
  <si>
    <t xml:space="preserve"> 0.252 : 0.250</t>
  </si>
  <si>
    <t>0.357 : 0.356</t>
  </si>
  <si>
    <t>0.391 : 0.390</t>
  </si>
  <si>
    <t>0.533 : 0.553</t>
  </si>
  <si>
    <t>Calculated</t>
  </si>
  <si>
    <t>ACI 318 M - Suggested Size</t>
  </si>
  <si>
    <r>
      <t>Example : 50 yd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= 50 x 0.7646 = 38.23  </t>
    </r>
    <r>
      <rPr>
        <sz val="11"/>
        <rFont val="Wingdings"/>
        <family val="0"/>
      </rPr>
      <t>à</t>
    </r>
    <r>
      <rPr>
        <sz val="11"/>
        <rFont val="Arial"/>
        <family val="2"/>
      </rPr>
      <t xml:space="preserve"> use 38 m</t>
    </r>
    <r>
      <rPr>
        <vertAlign val="superscript"/>
        <sz val="11"/>
        <rFont val="Arial"/>
        <family val="2"/>
      </rPr>
      <t>3</t>
    </r>
  </si>
  <si>
    <r>
      <t xml:space="preserve">345 </t>
    </r>
    <r>
      <rPr>
        <vertAlign val="superscript"/>
        <sz val="10"/>
        <color indexed="10"/>
        <rFont val="Arial"/>
        <family val="2"/>
      </rPr>
      <t>4</t>
    </r>
  </si>
  <si>
    <r>
      <t xml:space="preserve">415 </t>
    </r>
    <r>
      <rPr>
        <vertAlign val="superscript"/>
        <sz val="10"/>
        <color indexed="10"/>
        <rFont val="Arial"/>
        <family val="2"/>
      </rPr>
      <t>4</t>
    </r>
  </si>
  <si>
    <r>
      <t xml:space="preserve">300 </t>
    </r>
    <r>
      <rPr>
        <vertAlign val="superscript"/>
        <sz val="10"/>
        <color indexed="10"/>
        <rFont val="Arial"/>
        <family val="2"/>
      </rPr>
      <t>4</t>
    </r>
  </si>
  <si>
    <r>
      <t xml:space="preserve">Rule: Convert </t>
    </r>
    <r>
      <rPr>
        <b/>
        <sz val="10"/>
        <rFont val="Arial"/>
        <family val="2"/>
      </rPr>
      <t>psi</t>
    </r>
    <r>
      <rPr>
        <sz val="10"/>
        <rFont val="Arial"/>
        <family val="0"/>
      </rPr>
      <t xml:space="preserve"> to </t>
    </r>
    <r>
      <rPr>
        <b/>
        <sz val="10"/>
        <rFont val="Arial"/>
        <family val="2"/>
      </rPr>
      <t>MPa</t>
    </r>
    <r>
      <rPr>
        <sz val="10"/>
        <rFont val="Arial"/>
        <family val="0"/>
      </rPr>
      <t xml:space="preserve"> using the factor </t>
    </r>
    <r>
      <rPr>
        <b/>
        <sz val="10"/>
        <rFont val="Arial"/>
        <family val="2"/>
      </rPr>
      <t>0.006895</t>
    </r>
    <r>
      <rPr>
        <sz val="10"/>
        <rFont val="Arial"/>
        <family val="2"/>
      </rPr>
      <t xml:space="preserve">; round to 2 </t>
    </r>
  </si>
  <si>
    <t xml:space="preserve">ACI 318M   Units [MPa] </t>
  </si>
  <si>
    <t>Conversion to SI    Units [MPa]</t>
  </si>
  <si>
    <t>Equivalent SI      Units [MPa]</t>
  </si>
  <si>
    <t>ACI 318M     Units [MPa]</t>
  </si>
  <si>
    <t>SI Units</t>
  </si>
  <si>
    <t xml:space="preserve">ACI 318M             </t>
  </si>
  <si>
    <t xml:space="preserve">ACI 318M          </t>
  </si>
  <si>
    <t xml:space="preserve">ACI 318M         </t>
  </si>
  <si>
    <t xml:space="preserve">ASTM does not have a direct SI equivalent (ASTM sizes and dimensions not shaded); Table below shows in.-lb unit sizes with calculated SI dimensions and suggested SI sizes (shaded). Use the nearest SI size as appropriate. </t>
  </si>
  <si>
    <t xml:space="preserve">MW 15 </t>
  </si>
  <si>
    <t>Approx. Size      in.-lb Units [in.]</t>
  </si>
  <si>
    <t>Nomenclature         in.-lb Units</t>
  </si>
  <si>
    <t xml:space="preserve">Size and Nomenclature are the Same        SI Units </t>
  </si>
  <si>
    <t>SI Units [MPa]</t>
  </si>
  <si>
    <t>in.-lbs Units [in.]</t>
  </si>
  <si>
    <t>SI Units [mm]</t>
  </si>
  <si>
    <t>Conversion of commonly used multipliers of         :</t>
  </si>
  <si>
    <t xml:space="preserve">*Where ACI 318 gives limits on general 'Tendon' sizes, an exact conversion of shall be made. </t>
  </si>
  <si>
    <t xml:space="preserve"> (Example; 5/8" tendon will be converted to 16 mm)</t>
  </si>
  <si>
    <t>7c. REINFORCING BAR SIZE* (HIGH-STRENGTH)</t>
  </si>
  <si>
    <t>7b. STEEL STRAND SIZE*</t>
  </si>
  <si>
    <t>in.-lb Units [ksi]</t>
  </si>
  <si>
    <t>Metrication Conversion Guide for 318M and 318S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</si>
</sst>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?/4"/>
    <numFmt numFmtId="169" formatCode="#\ ?/8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\ ???/???"/>
    <numFmt numFmtId="178" formatCode="0.000000000"/>
    <numFmt numFmtId="179" formatCode="0.0000000000"/>
    <numFmt numFmtId="180" formatCode="[$-409]dddd\,\ mmmm\ dd\,\ yyyy"/>
    <numFmt numFmtId="181" formatCode="[$-409]h:mm:ss\ AM/PM"/>
    <numFmt numFmtId="182" formatCode="#,##0.0000"/>
    <numFmt numFmtId="183" formatCode="#,##0.0"/>
  </numFmts>
  <fonts count="57">
    <font>
      <sz val="10"/>
      <name val="Arial"/>
      <family val="0"/>
    </font>
    <font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sz val="10"/>
      <name val="Wingdings"/>
      <family val="0"/>
    </font>
    <font>
      <sz val="10"/>
      <name val="Symbol"/>
      <family val="1"/>
    </font>
    <font>
      <b/>
      <sz val="8"/>
      <name val="Arial"/>
      <family val="0"/>
    </font>
    <font>
      <vertAlign val="superscript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medium"/>
    </border>
    <border>
      <left style="thin"/>
      <right style="double"/>
      <top style="hair"/>
      <bottom style="medium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hair"/>
      <bottom style="hair"/>
    </border>
    <border>
      <left style="double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double"/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 horizontal="right"/>
    </xf>
    <xf numFmtId="0" fontId="3" fillId="0" borderId="0" xfId="0" applyFont="1" applyFill="1" applyAlignment="1">
      <alignment vertical="top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2" fontId="0" fillId="0" borderId="12" xfId="0" applyNumberFormat="1" applyFont="1" applyBorder="1" applyAlignment="1" quotePrefix="1">
      <alignment horizontal="center"/>
    </xf>
    <xf numFmtId="12" fontId="0" fillId="0" borderId="13" xfId="0" applyNumberFormat="1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1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1" xfId="0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1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" fillId="34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35" borderId="14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 horizontal="center"/>
    </xf>
    <xf numFmtId="175" fontId="0" fillId="0" borderId="28" xfId="0" applyNumberFormat="1" applyFont="1" applyBorder="1" applyAlignment="1">
      <alignment horizontal="center"/>
    </xf>
    <xf numFmtId="182" fontId="0" fillId="0" borderId="26" xfId="0" applyNumberFormat="1" applyFont="1" applyBorder="1" applyAlignment="1">
      <alignment horizontal="center"/>
    </xf>
    <xf numFmtId="182" fontId="0" fillId="0" borderId="28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2" fontId="7" fillId="35" borderId="32" xfId="0" applyNumberFormat="1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176" fontId="7" fillId="0" borderId="3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76" fontId="7" fillId="0" borderId="32" xfId="0" applyNumberFormat="1" applyFont="1" applyFill="1" applyBorder="1" applyAlignment="1" quotePrefix="1">
      <alignment horizontal="center"/>
    </xf>
    <xf numFmtId="2" fontId="7" fillId="0" borderId="31" xfId="0" applyNumberFormat="1" applyFont="1" applyFill="1" applyBorder="1" applyAlignment="1" quotePrefix="1">
      <alignment horizontal="center"/>
    </xf>
    <xf numFmtId="0" fontId="7" fillId="35" borderId="26" xfId="0" applyFont="1" applyFill="1" applyBorder="1" applyAlignment="1">
      <alignment horizontal="center"/>
    </xf>
    <xf numFmtId="2" fontId="7" fillId="35" borderId="33" xfId="0" applyNumberFormat="1" applyFont="1" applyFill="1" applyBorder="1" applyAlignment="1">
      <alignment horizontal="center"/>
    </xf>
    <xf numFmtId="176" fontId="7" fillId="0" borderId="32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" fontId="0" fillId="0" borderId="26" xfId="0" applyNumberFormat="1" applyFont="1" applyBorder="1" applyAlignment="1">
      <alignment horizontal="center" vertical="top" wrapText="1"/>
    </xf>
    <xf numFmtId="4" fontId="0" fillId="0" borderId="28" xfId="0" applyNumberFormat="1" applyFont="1" applyBorder="1" applyAlignment="1">
      <alignment horizontal="center" vertical="top" wrapText="1"/>
    </xf>
    <xf numFmtId="3" fontId="0" fillId="0" borderId="18" xfId="0" applyNumberFormat="1" applyFont="1" applyBorder="1" applyAlignment="1">
      <alignment horizontal="center"/>
    </xf>
    <xf numFmtId="0" fontId="7" fillId="35" borderId="25" xfId="0" applyFont="1" applyFill="1" applyBorder="1" applyAlignment="1">
      <alignment vertical="center"/>
    </xf>
    <xf numFmtId="3" fontId="0" fillId="0" borderId="34" xfId="0" applyNumberFormat="1" applyFont="1" applyBorder="1" applyAlignment="1">
      <alignment horizontal="center"/>
    </xf>
    <xf numFmtId="182" fontId="0" fillId="0" borderId="35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175" fontId="0" fillId="0" borderId="35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6" fontId="13" fillId="0" borderId="0" xfId="0" applyNumberFormat="1" applyFont="1" applyBorder="1" applyAlignment="1">
      <alignment horizontal="center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16" fontId="0" fillId="0" borderId="23" xfId="0" applyNumberFormat="1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4" fontId="0" fillId="0" borderId="23" xfId="0" applyNumberFormat="1" applyFont="1" applyBorder="1" applyAlignment="1" quotePrefix="1">
      <alignment horizontal="center"/>
    </xf>
    <xf numFmtId="14" fontId="0" fillId="0" borderId="24" xfId="0" applyNumberFormat="1" applyFont="1" applyBorder="1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4" fontId="0" fillId="0" borderId="39" xfId="0" applyNumberFormat="1" applyFont="1" applyBorder="1" applyAlignment="1" quotePrefix="1">
      <alignment horizontal="center"/>
    </xf>
    <xf numFmtId="12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28" xfId="0" applyNumberFormat="1" applyFont="1" applyBorder="1" applyAlignment="1">
      <alignment horizontal="center" vertical="top" wrapText="1"/>
    </xf>
    <xf numFmtId="2" fontId="0" fillId="0" borderId="26" xfId="0" applyNumberFormat="1" applyFont="1" applyBorder="1" applyAlignment="1">
      <alignment horizontal="center" vertical="top" wrapText="1"/>
    </xf>
    <xf numFmtId="2" fontId="0" fillId="0" borderId="40" xfId="0" applyNumberFormat="1" applyFont="1" applyBorder="1" applyAlignment="1">
      <alignment horizontal="center" vertical="top" wrapText="1"/>
    </xf>
    <xf numFmtId="170" fontId="0" fillId="0" borderId="41" xfId="0" applyNumberFormat="1" applyFont="1" applyBorder="1" applyAlignment="1">
      <alignment horizontal="center" vertical="top" wrapText="1"/>
    </xf>
    <xf numFmtId="170" fontId="0" fillId="0" borderId="42" xfId="0" applyNumberFormat="1" applyFont="1" applyBorder="1" applyAlignment="1">
      <alignment horizontal="center" vertical="top" wrapText="1"/>
    </xf>
    <xf numFmtId="1" fontId="0" fillId="0" borderId="42" xfId="0" applyNumberFormat="1" applyFont="1" applyBorder="1" applyAlignment="1">
      <alignment horizontal="center" vertical="top" wrapText="1"/>
    </xf>
    <xf numFmtId="1" fontId="0" fillId="35" borderId="43" xfId="0" applyNumberFormat="1" applyFont="1" applyFill="1" applyBorder="1" applyAlignment="1">
      <alignment horizontal="center" vertical="top" wrapText="1"/>
    </xf>
    <xf numFmtId="1" fontId="0" fillId="35" borderId="44" xfId="0" applyNumberFormat="1" applyFont="1" applyFill="1" applyBorder="1" applyAlignment="1">
      <alignment horizontal="center" vertical="top" wrapText="1"/>
    </xf>
    <xf numFmtId="1" fontId="0" fillId="35" borderId="44" xfId="0" applyNumberFormat="1" applyFont="1" applyFill="1" applyBorder="1" applyAlignment="1">
      <alignment horizontal="center"/>
    </xf>
    <xf numFmtId="1" fontId="0" fillId="35" borderId="45" xfId="0" applyNumberFormat="1" applyFont="1" applyFill="1" applyBorder="1" applyAlignment="1">
      <alignment horizontal="center"/>
    </xf>
    <xf numFmtId="1" fontId="0" fillId="35" borderId="46" xfId="0" applyNumberFormat="1" applyFont="1" applyFill="1" applyBorder="1" applyAlignment="1">
      <alignment horizontal="center"/>
    </xf>
    <xf numFmtId="1" fontId="0" fillId="35" borderId="47" xfId="0" applyNumberFormat="1" applyFont="1" applyFill="1" applyBorder="1" applyAlignment="1">
      <alignment horizontal="center"/>
    </xf>
    <xf numFmtId="1" fontId="0" fillId="0" borderId="48" xfId="0" applyNumberFormat="1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49" xfId="0" applyNumberFormat="1" applyFont="1" applyBorder="1" applyAlignment="1">
      <alignment horizontal="center" vertical="top" wrapText="1"/>
    </xf>
    <xf numFmtId="1" fontId="0" fillId="35" borderId="43" xfId="0" applyNumberFormat="1" applyFont="1" applyFill="1" applyBorder="1" applyAlignment="1">
      <alignment horizontal="center"/>
    </xf>
    <xf numFmtId="170" fontId="0" fillId="0" borderId="49" xfId="0" applyNumberFormat="1" applyFont="1" applyBorder="1" applyAlignment="1">
      <alignment horizontal="center" vertical="top" wrapText="1"/>
    </xf>
    <xf numFmtId="170" fontId="0" fillId="35" borderId="43" xfId="0" applyNumberFormat="1" applyFont="1" applyFill="1" applyBorder="1" applyAlignment="1">
      <alignment horizontal="center"/>
    </xf>
    <xf numFmtId="170" fontId="0" fillId="35" borderId="44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2" xfId="0" applyNumberFormat="1" applyFont="1" applyBorder="1" applyAlignment="1" quotePrefix="1">
      <alignment horizontal="center"/>
    </xf>
    <xf numFmtId="175" fontId="0" fillId="0" borderId="50" xfId="0" applyNumberFormat="1" applyFont="1" applyBorder="1" applyAlignment="1">
      <alignment horizontal="center" vertical="top" wrapText="1"/>
    </xf>
    <xf numFmtId="2" fontId="0" fillId="0" borderId="51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 quotePrefix="1">
      <alignment horizontal="center"/>
    </xf>
    <xf numFmtId="175" fontId="0" fillId="0" borderId="24" xfId="0" applyNumberFormat="1" applyFont="1" applyBorder="1" applyAlignment="1">
      <alignment horizontal="center" vertical="top" wrapText="1"/>
    </xf>
    <xf numFmtId="1" fontId="0" fillId="0" borderId="35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 vertical="top" wrapText="1"/>
    </xf>
    <xf numFmtId="1" fontId="0" fillId="0" borderId="34" xfId="0" applyNumberFormat="1" applyFont="1" applyBorder="1" applyAlignment="1">
      <alignment horizontal="center" vertical="top" wrapText="1"/>
    </xf>
    <xf numFmtId="170" fontId="0" fillId="0" borderId="35" xfId="0" applyNumberFormat="1" applyFont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26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 vertical="top" wrapText="1"/>
    </xf>
    <xf numFmtId="176" fontId="0" fillId="0" borderId="26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 wrapText="1"/>
    </xf>
    <xf numFmtId="170" fontId="0" fillId="0" borderId="13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center" vertical="top" wrapText="1"/>
    </xf>
    <xf numFmtId="175" fontId="0" fillId="0" borderId="26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 vertical="top" wrapText="1"/>
    </xf>
    <xf numFmtId="175" fontId="0" fillId="0" borderId="2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top" wrapText="1"/>
    </xf>
    <xf numFmtId="176" fontId="0" fillId="0" borderId="15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17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10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wrapText="1"/>
    </xf>
    <xf numFmtId="182" fontId="0" fillId="0" borderId="0" xfId="0" applyNumberFormat="1" applyFont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wrapText="1"/>
    </xf>
    <xf numFmtId="1" fontId="0" fillId="35" borderId="5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33" borderId="54" xfId="0" applyFont="1" applyFill="1" applyBorder="1" applyAlignment="1">
      <alignment horizontal="center" vertical="center" wrapText="1"/>
    </xf>
    <xf numFmtId="2" fontId="0" fillId="0" borderId="55" xfId="0" applyNumberFormat="1" applyFont="1" applyBorder="1" applyAlignment="1">
      <alignment horizontal="center"/>
    </xf>
    <xf numFmtId="170" fontId="0" fillId="0" borderId="5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82" fontId="0" fillId="0" borderId="26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170" fontId="0" fillId="0" borderId="42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2" fontId="0" fillId="35" borderId="44" xfId="0" applyNumberFormat="1" applyFont="1" applyFill="1" applyBorder="1" applyAlignment="1">
      <alignment horizontal="center"/>
    </xf>
    <xf numFmtId="2" fontId="0" fillId="35" borderId="56" xfId="0" applyNumberFormat="1" applyFont="1" applyFill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 vertical="top" wrapText="1"/>
    </xf>
    <xf numFmtId="175" fontId="0" fillId="0" borderId="40" xfId="0" applyNumberFormat="1" applyFont="1" applyBorder="1" applyAlignment="1">
      <alignment horizontal="center"/>
    </xf>
    <xf numFmtId="175" fontId="0" fillId="0" borderId="36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75" fontId="0" fillId="35" borderId="44" xfId="0" applyNumberFormat="1" applyFont="1" applyFill="1" applyBorder="1" applyAlignment="1">
      <alignment horizontal="center"/>
    </xf>
    <xf numFmtId="176" fontId="0" fillId="35" borderId="44" xfId="0" applyNumberFormat="1" applyFont="1" applyFill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2" fontId="0" fillId="35" borderId="44" xfId="0" applyNumberFormat="1" applyFill="1" applyBorder="1" applyAlignment="1">
      <alignment horizontal="center"/>
    </xf>
    <xf numFmtId="170" fontId="0" fillId="35" borderId="44" xfId="0" applyNumberFormat="1" applyFill="1" applyBorder="1" applyAlignment="1">
      <alignment horizontal="center"/>
    </xf>
    <xf numFmtId="1" fontId="0" fillId="35" borderId="44" xfId="0" applyNumberFormat="1" applyFill="1" applyBorder="1" applyAlignment="1">
      <alignment horizontal="center"/>
    </xf>
    <xf numFmtId="1" fontId="0" fillId="35" borderId="47" xfId="0" applyNumberFormat="1" applyFill="1" applyBorder="1" applyAlignment="1">
      <alignment horizontal="center"/>
    </xf>
    <xf numFmtId="1" fontId="0" fillId="35" borderId="34" xfId="0" applyNumberFormat="1" applyFont="1" applyFill="1" applyBorder="1" applyAlignment="1">
      <alignment horizontal="center" vertical="top" wrapText="1"/>
    </xf>
    <xf numFmtId="1" fontId="0" fillId="35" borderId="13" xfId="0" applyNumberFormat="1" applyFont="1" applyFill="1" applyBorder="1" applyAlignment="1">
      <alignment horizontal="center" vertical="top" wrapText="1"/>
    </xf>
    <xf numFmtId="170" fontId="0" fillId="35" borderId="13" xfId="0" applyNumberFormat="1" applyFont="1" applyFill="1" applyBorder="1" applyAlignment="1">
      <alignment horizontal="center" vertical="top" wrapText="1"/>
    </xf>
    <xf numFmtId="2" fontId="0" fillId="35" borderId="13" xfId="0" applyNumberFormat="1" applyFont="1" applyFill="1" applyBorder="1" applyAlignment="1">
      <alignment horizontal="center" vertical="top" wrapText="1"/>
    </xf>
    <xf numFmtId="176" fontId="0" fillId="35" borderId="13" xfId="0" applyNumberFormat="1" applyFont="1" applyFill="1" applyBorder="1" applyAlignment="1">
      <alignment horizontal="center" vertical="top" wrapText="1"/>
    </xf>
    <xf numFmtId="176" fontId="0" fillId="35" borderId="15" xfId="0" applyNumberFormat="1" applyFont="1" applyFill="1" applyBorder="1" applyAlignment="1">
      <alignment horizontal="center" vertical="top" wrapText="1"/>
    </xf>
    <xf numFmtId="0" fontId="0" fillId="33" borderId="56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33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7" fillId="0" borderId="61" xfId="0" applyFont="1" applyBorder="1" applyAlignment="1">
      <alignment vertical="center"/>
    </xf>
    <xf numFmtId="176" fontId="7" fillId="37" borderId="62" xfId="0" applyNumberFormat="1" applyFont="1" applyFill="1" applyBorder="1" applyAlignment="1">
      <alignment horizontal="center" vertical="center" wrapText="1"/>
    </xf>
    <xf numFmtId="2" fontId="7" fillId="37" borderId="0" xfId="0" applyNumberFormat="1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>
      <alignment horizontal="left"/>
    </xf>
    <xf numFmtId="176" fontId="7" fillId="0" borderId="29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176" fontId="21" fillId="0" borderId="32" xfId="0" applyNumberFormat="1" applyFont="1" applyFill="1" applyBorder="1" applyAlignment="1" quotePrefix="1">
      <alignment horizontal="center"/>
    </xf>
    <xf numFmtId="2" fontId="21" fillId="0" borderId="31" xfId="0" applyNumberFormat="1" applyFont="1" applyFill="1" applyBorder="1" applyAlignment="1" quotePrefix="1">
      <alignment horizontal="center"/>
    </xf>
    <xf numFmtId="2" fontId="7" fillId="0" borderId="14" xfId="0" applyNumberFormat="1" applyFont="1" applyBorder="1" applyAlignment="1" quotePrefix="1">
      <alignment horizontal="center"/>
    </xf>
    <xf numFmtId="176" fontId="7" fillId="0" borderId="32" xfId="0" applyNumberFormat="1" applyFont="1" applyBorder="1" applyAlignment="1" quotePrefix="1">
      <alignment horizontal="center"/>
    </xf>
    <xf numFmtId="0" fontId="7" fillId="0" borderId="63" xfId="0" applyFont="1" applyBorder="1" applyAlignment="1">
      <alignment horizontal="left"/>
    </xf>
    <xf numFmtId="176" fontId="7" fillId="0" borderId="64" xfId="0" applyNumberFormat="1" applyFont="1" applyBorder="1" applyAlignment="1">
      <alignment horizontal="center"/>
    </xf>
    <xf numFmtId="2" fontId="7" fillId="0" borderId="65" xfId="0" applyNumberFormat="1" applyFont="1" applyBorder="1" applyAlignment="1" quotePrefix="1">
      <alignment horizontal="center"/>
    </xf>
    <xf numFmtId="2" fontId="7" fillId="35" borderId="29" xfId="0" applyNumberFormat="1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2" fontId="7" fillId="37" borderId="29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5" borderId="23" xfId="0" applyFont="1" applyFill="1" applyBorder="1" applyAlignment="1">
      <alignment vertical="center"/>
    </xf>
    <xf numFmtId="2" fontId="7" fillId="35" borderId="3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2" fontId="7" fillId="0" borderId="64" xfId="0" applyNumberFormat="1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2" fontId="7" fillId="35" borderId="3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2" fontId="0" fillId="35" borderId="43" xfId="0" applyNumberFormat="1" applyFont="1" applyFill="1" applyBorder="1" applyAlignment="1">
      <alignment horizontal="center"/>
    </xf>
    <xf numFmtId="2" fontId="0" fillId="0" borderId="70" xfId="0" applyNumberFormat="1" applyFont="1" applyBorder="1" applyAlignment="1">
      <alignment horizontal="center" vertical="top" wrapText="1"/>
    </xf>
    <xf numFmtId="2" fontId="0" fillId="35" borderId="47" xfId="0" applyNumberFormat="1" applyFont="1" applyFill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0" fillId="35" borderId="72" xfId="0" applyFont="1" applyFill="1" applyBorder="1" applyAlignment="1">
      <alignment horizontal="center"/>
    </xf>
    <xf numFmtId="0" fontId="0" fillId="35" borderId="73" xfId="0" applyFont="1" applyFill="1" applyBorder="1" applyAlignment="1">
      <alignment horizontal="center"/>
    </xf>
    <xf numFmtId="176" fontId="0" fillId="0" borderId="23" xfId="0" applyNumberFormat="1" applyFont="1" applyFill="1" applyBorder="1" applyAlignment="1">
      <alignment horizontal="center"/>
    </xf>
    <xf numFmtId="176" fontId="0" fillId="0" borderId="2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3" borderId="75" xfId="0" applyFill="1" applyBorder="1" applyAlignment="1">
      <alignment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6" borderId="76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5" borderId="44" xfId="0" applyFont="1" applyFill="1" applyBorder="1" applyAlignment="1" quotePrefix="1">
      <alignment horizontal="center"/>
    </xf>
    <xf numFmtId="0" fontId="0" fillId="35" borderId="52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7" fillId="35" borderId="25" xfId="0" applyFont="1" applyFill="1" applyBorder="1" applyAlignment="1">
      <alignment vertical="center"/>
    </xf>
    <xf numFmtId="2" fontId="7" fillId="35" borderId="2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0" fontId="0" fillId="35" borderId="46" xfId="0" applyFont="1" applyFill="1" applyBorder="1" applyAlignment="1" quotePrefix="1">
      <alignment horizontal="center"/>
    </xf>
    <xf numFmtId="0" fontId="0" fillId="36" borderId="39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1" fontId="0" fillId="0" borderId="77" xfId="0" applyNumberFormat="1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/>
    </xf>
    <xf numFmtId="4" fontId="0" fillId="0" borderId="79" xfId="0" applyNumberFormat="1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horizontal="center" vertical="center" wrapText="1"/>
    </xf>
    <xf numFmtId="1" fontId="0" fillId="35" borderId="56" xfId="0" applyNumberFormat="1" applyFont="1" applyFill="1" applyBorder="1" applyAlignment="1">
      <alignment horizontal="center" vertical="center"/>
    </xf>
    <xf numFmtId="4" fontId="0" fillId="0" borderId="37" xfId="0" applyNumberFormat="1" applyFont="1" applyBorder="1" applyAlignment="1" quotePrefix="1">
      <alignment horizontal="center" vertical="center"/>
    </xf>
    <xf numFmtId="4" fontId="0" fillId="0" borderId="63" xfId="0" applyNumberFormat="1" applyFont="1" applyBorder="1" applyAlignment="1">
      <alignment horizontal="center" vertical="center" wrapText="1"/>
    </xf>
    <xf numFmtId="3" fontId="0" fillId="0" borderId="67" xfId="0" applyNumberFormat="1" applyFont="1" applyFill="1" applyBorder="1" applyAlignment="1">
      <alignment horizontal="center" vertical="center" wrapText="1"/>
    </xf>
    <xf numFmtId="4" fontId="0" fillId="0" borderId="80" xfId="0" applyNumberFormat="1" applyFont="1" applyFill="1" applyBorder="1" applyAlignment="1">
      <alignment horizontal="center" vertical="center" wrapText="1"/>
    </xf>
    <xf numFmtId="3" fontId="0" fillId="0" borderId="51" xfId="0" applyNumberFormat="1" applyFont="1" applyFill="1" applyBorder="1" applyAlignment="1">
      <alignment horizontal="center" vertical="center" wrapText="1"/>
    </xf>
    <xf numFmtId="1" fontId="0" fillId="35" borderId="43" xfId="0" applyNumberFormat="1" applyFont="1" applyFill="1" applyBorder="1" applyAlignment="1">
      <alignment horizontal="center" vertical="center"/>
    </xf>
    <xf numFmtId="3" fontId="0" fillId="0" borderId="37" xfId="0" applyNumberFormat="1" applyFont="1" applyBorder="1" applyAlignment="1" quotePrefix="1">
      <alignment horizontal="center" vertical="center"/>
    </xf>
    <xf numFmtId="1" fontId="0" fillId="35" borderId="52" xfId="0" applyNumberFormat="1" applyFont="1" applyFill="1" applyBorder="1" applyAlignment="1">
      <alignment horizontal="center" vertical="center"/>
    </xf>
    <xf numFmtId="3" fontId="0" fillId="0" borderId="34" xfId="0" applyNumberFormat="1" applyFont="1" applyBorder="1" applyAlignment="1" quotePrefix="1">
      <alignment horizontal="center" vertical="center"/>
    </xf>
    <xf numFmtId="2" fontId="0" fillId="0" borderId="35" xfId="0" applyNumberFormat="1" applyFont="1" applyBorder="1" applyAlignment="1">
      <alignment horizontal="center" vertical="center" wrapText="1"/>
    </xf>
    <xf numFmtId="1" fontId="0" fillId="0" borderId="81" xfId="0" applyNumberFormat="1" applyFont="1" applyFill="1" applyBorder="1" applyAlignment="1">
      <alignment horizontal="center" vertical="center" wrapText="1"/>
    </xf>
    <xf numFmtId="1" fontId="0" fillId="35" borderId="43" xfId="0" applyNumberFormat="1" applyFont="1" applyFill="1" applyBorder="1" applyAlignment="1" quotePrefix="1">
      <alignment horizontal="center" vertical="center"/>
    </xf>
    <xf numFmtId="1" fontId="0" fillId="35" borderId="44" xfId="0" applyNumberFormat="1" applyFont="1" applyFill="1" applyBorder="1" applyAlignment="1" quotePrefix="1">
      <alignment horizontal="center" vertical="center"/>
    </xf>
    <xf numFmtId="3" fontId="0" fillId="0" borderId="13" xfId="0" applyNumberFormat="1" applyFont="1" applyBorder="1" applyAlignment="1" quotePrefix="1">
      <alignment horizontal="center" vertical="center"/>
    </xf>
    <xf numFmtId="2" fontId="0" fillId="0" borderId="26" xfId="0" applyNumberFormat="1" applyFont="1" applyBorder="1" applyAlignment="1">
      <alignment horizontal="center" vertical="center" wrapText="1"/>
    </xf>
    <xf numFmtId="1" fontId="0" fillId="0" borderId="82" xfId="0" applyNumberFormat="1" applyFont="1" applyFill="1" applyBorder="1" applyAlignment="1">
      <alignment horizontal="center" vertical="center" wrapText="1"/>
    </xf>
    <xf numFmtId="2" fontId="0" fillId="0" borderId="63" xfId="0" applyNumberFormat="1" applyFont="1" applyBorder="1" applyAlignment="1">
      <alignment horizontal="center" vertical="center" wrapText="1"/>
    </xf>
    <xf numFmtId="1" fontId="0" fillId="0" borderId="67" xfId="0" applyNumberFormat="1" applyFont="1" applyFill="1" applyBorder="1" applyAlignment="1">
      <alignment horizontal="center" vertical="center" wrapText="1"/>
    </xf>
    <xf numFmtId="1" fontId="0" fillId="35" borderId="47" xfId="0" applyNumberFormat="1" applyFont="1" applyFill="1" applyBorder="1" applyAlignment="1" quotePrefix="1">
      <alignment horizontal="center" vertical="center"/>
    </xf>
    <xf numFmtId="176" fontId="0" fillId="0" borderId="35" xfId="0" applyNumberFormat="1" applyFont="1" applyBorder="1" applyAlignment="1">
      <alignment horizontal="center" vertical="center" wrapText="1"/>
    </xf>
    <xf numFmtId="170" fontId="0" fillId="0" borderId="83" xfId="0" applyNumberFormat="1" applyFont="1" applyFill="1" applyBorder="1" applyAlignment="1">
      <alignment horizontal="center" vertical="center" wrapText="1"/>
    </xf>
    <xf numFmtId="170" fontId="0" fillId="35" borderId="43" xfId="0" applyNumberFormat="1" applyFont="1" applyFill="1" applyBorder="1" applyAlignment="1" quotePrefix="1">
      <alignment horizontal="center" vertical="center"/>
    </xf>
    <xf numFmtId="170" fontId="0" fillId="0" borderId="81" xfId="0" applyNumberFormat="1" applyFont="1" applyFill="1" applyBorder="1" applyAlignment="1">
      <alignment horizontal="center" vertical="center" wrapText="1"/>
    </xf>
    <xf numFmtId="170" fontId="0" fillId="35" borderId="44" xfId="0" applyNumberFormat="1" applyFont="1" applyFill="1" applyBorder="1" applyAlignment="1" quotePrefix="1">
      <alignment horizontal="center" vertical="center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63" xfId="0" applyNumberFormat="1" applyFont="1" applyBorder="1" applyAlignment="1">
      <alignment horizontal="center" vertical="center" wrapText="1"/>
    </xf>
    <xf numFmtId="1" fontId="0" fillId="0" borderId="84" xfId="0" applyNumberFormat="1" applyFont="1" applyFill="1" applyBorder="1" applyAlignment="1">
      <alignment horizontal="center" vertical="center" wrapText="1"/>
    </xf>
    <xf numFmtId="182" fontId="0" fillId="0" borderId="63" xfId="0" applyNumberFormat="1" applyFont="1" applyBorder="1" applyAlignment="1">
      <alignment horizontal="center" vertical="center" wrapText="1"/>
    </xf>
    <xf numFmtId="183" fontId="0" fillId="0" borderId="84" xfId="0" applyNumberFormat="1" applyFont="1" applyFill="1" applyBorder="1" applyAlignment="1">
      <alignment horizontal="center" vertical="center" wrapText="1"/>
    </xf>
    <xf numFmtId="170" fontId="0" fillId="35" borderId="56" xfId="0" applyNumberFormat="1" applyFont="1" applyFill="1" applyBorder="1" applyAlignment="1">
      <alignment horizontal="center" vertical="center"/>
    </xf>
    <xf numFmtId="182" fontId="0" fillId="0" borderId="35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35" borderId="4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82" fontId="0" fillId="0" borderId="26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82" fontId="0" fillId="0" borderId="26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35" borderId="47" xfId="0" applyNumberFormat="1" applyFont="1" applyFill="1" applyBorder="1" applyAlignment="1">
      <alignment horizontal="center" vertical="center"/>
    </xf>
    <xf numFmtId="0" fontId="7" fillId="37" borderId="85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86" xfId="0" applyFont="1" applyFill="1" applyBorder="1" applyAlignment="1">
      <alignment horizontal="center" vertical="center" wrapText="1"/>
    </xf>
    <xf numFmtId="0" fontId="7" fillId="37" borderId="64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6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 wrapText="1"/>
    </xf>
    <xf numFmtId="0" fontId="0" fillId="33" borderId="87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33" borderId="85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33" borderId="88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36" borderId="79" xfId="0" applyFont="1" applyFill="1" applyBorder="1" applyAlignment="1">
      <alignment horizontal="center"/>
    </xf>
    <xf numFmtId="0" fontId="0" fillId="36" borderId="89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7" fillId="33" borderId="79" xfId="0" applyFont="1" applyFill="1" applyBorder="1" applyAlignment="1">
      <alignment horizontal="center"/>
    </xf>
    <xf numFmtId="0" fontId="7" fillId="33" borderId="89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36" borderId="79" xfId="0" applyFont="1" applyFill="1" applyBorder="1" applyAlignment="1">
      <alignment horizontal="center" vertical="center"/>
    </xf>
    <xf numFmtId="0" fontId="7" fillId="36" borderId="89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36" borderId="79" xfId="0" applyFont="1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 vertical="center"/>
    </xf>
    <xf numFmtId="0" fontId="0" fillId="36" borderId="69" xfId="0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/>
    </xf>
    <xf numFmtId="0" fontId="0" fillId="36" borderId="76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 vertical="center" wrapText="1"/>
    </xf>
    <xf numFmtId="0" fontId="0" fillId="33" borderId="90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36" borderId="89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91" xfId="0" applyFont="1" applyFill="1" applyBorder="1" applyAlignment="1">
      <alignment horizontal="center" vertical="center"/>
    </xf>
    <xf numFmtId="0" fontId="0" fillId="36" borderId="9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styles" Target="styles.xml" /><Relationship Id="rId111" Type="http://schemas.openxmlformats.org/officeDocument/2006/relationships/sharedStrings" Target="sharedStrings.xml" /><Relationship Id="rId1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251</xdr:row>
      <xdr:rowOff>28575</xdr:rowOff>
    </xdr:from>
    <xdr:to>
      <xdr:col>5</xdr:col>
      <xdr:colOff>485775</xdr:colOff>
      <xdr:row>252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7005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257</xdr:row>
      <xdr:rowOff>0</xdr:rowOff>
    </xdr:from>
    <xdr:to>
      <xdr:col>3</xdr:col>
      <xdr:colOff>457200</xdr:colOff>
      <xdr:row>258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82917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255</xdr:row>
      <xdr:rowOff>28575</xdr:rowOff>
    </xdr:from>
    <xdr:to>
      <xdr:col>3</xdr:col>
      <xdr:colOff>38100</xdr:colOff>
      <xdr:row>255</xdr:row>
      <xdr:rowOff>200025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77678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14.7109375" style="0" customWidth="1"/>
    <col min="3" max="3" width="15.28125" style="0" customWidth="1"/>
    <col min="4" max="7" width="14.7109375" style="0" customWidth="1"/>
  </cols>
  <sheetData>
    <row r="1" spans="1:7" ht="39" customHeight="1">
      <c r="A1" s="393" t="s">
        <v>410</v>
      </c>
      <c r="B1" s="394"/>
      <c r="C1" s="394"/>
      <c r="D1" s="394"/>
      <c r="E1" s="394"/>
      <c r="F1" s="395"/>
      <c r="G1" s="395"/>
    </row>
    <row r="3" ht="12.75">
      <c r="A3" s="24" t="s">
        <v>44</v>
      </c>
    </row>
    <row r="4" ht="12.75">
      <c r="A4" t="s">
        <v>45</v>
      </c>
    </row>
    <row r="6" spans="1:7" ht="43.5" customHeight="1">
      <c r="A6" s="397" t="s">
        <v>53</v>
      </c>
      <c r="B6" s="385"/>
      <c r="C6" s="385"/>
      <c r="D6" s="385"/>
      <c r="E6" s="385"/>
      <c r="F6" s="385"/>
      <c r="G6" s="385"/>
    </row>
    <row r="8" spans="1:6" ht="15.75">
      <c r="A8" s="25" t="s">
        <v>54</v>
      </c>
      <c r="B8" s="22"/>
      <c r="D8" s="10" t="s">
        <v>33</v>
      </c>
      <c r="E8" s="27">
        <v>25.4</v>
      </c>
      <c r="F8" t="s">
        <v>30</v>
      </c>
    </row>
    <row r="9" ht="14.25">
      <c r="A9" s="2"/>
    </row>
    <row r="10" spans="1:7" ht="14.25">
      <c r="A10" s="21" t="s">
        <v>282</v>
      </c>
      <c r="B10" s="390" t="s">
        <v>285</v>
      </c>
      <c r="C10" s="391"/>
      <c r="D10" s="391"/>
      <c r="E10" s="391"/>
      <c r="F10" s="392"/>
      <c r="G10" s="389"/>
    </row>
    <row r="11" spans="1:7" ht="14.25">
      <c r="A11" s="21"/>
      <c r="B11" s="401" t="s">
        <v>290</v>
      </c>
      <c r="C11" s="401"/>
      <c r="D11" s="401"/>
      <c r="E11" s="401"/>
      <c r="F11" s="401"/>
      <c r="G11" s="401"/>
    </row>
    <row r="12" spans="1:2" ht="14.25">
      <c r="A12" s="21"/>
      <c r="B12" t="s">
        <v>287</v>
      </c>
    </row>
    <row r="13" spans="1:7" ht="14.25">
      <c r="A13" s="21"/>
      <c r="B13" s="109" t="s">
        <v>283</v>
      </c>
      <c r="C13" s="120"/>
      <c r="D13" s="120"/>
      <c r="E13" s="120"/>
      <c r="F13" s="120"/>
      <c r="G13" s="120"/>
    </row>
    <row r="14" ht="15.75" thickBot="1">
      <c r="A14" s="5"/>
    </row>
    <row r="15" spans="2:5" ht="26.25" thickBot="1">
      <c r="B15" s="9" t="s">
        <v>32</v>
      </c>
      <c r="C15" s="37" t="s">
        <v>31</v>
      </c>
      <c r="D15" s="316" t="s">
        <v>354</v>
      </c>
      <c r="E15" s="315" t="s">
        <v>289</v>
      </c>
    </row>
    <row r="16" spans="2:5" ht="12.75">
      <c r="B16" s="29">
        <v>0.25</v>
      </c>
      <c r="C16" s="126">
        <f aca="true" t="shared" si="0" ref="C16:C50">+$B16*$E$8</f>
        <v>6.35</v>
      </c>
      <c r="D16" s="127">
        <f>C16</f>
        <v>6.35</v>
      </c>
      <c r="E16" s="130">
        <v>6</v>
      </c>
    </row>
    <row r="17" spans="2:5" ht="12.75">
      <c r="B17" s="30">
        <v>0.375</v>
      </c>
      <c r="C17" s="125">
        <f t="shared" si="0"/>
        <v>9.524999999999999</v>
      </c>
      <c r="D17" s="128">
        <f>C17</f>
        <v>9.524999999999999</v>
      </c>
      <c r="E17" s="131">
        <f>C17</f>
        <v>9.524999999999999</v>
      </c>
    </row>
    <row r="18" spans="2:5" ht="12.75">
      <c r="B18" s="32">
        <v>0.5</v>
      </c>
      <c r="C18" s="125">
        <f t="shared" si="0"/>
        <v>12.7</v>
      </c>
      <c r="D18" s="129">
        <f aca="true" t="shared" si="1" ref="D18:D29">C18</f>
        <v>12.7</v>
      </c>
      <c r="E18" s="131">
        <v>13</v>
      </c>
    </row>
    <row r="19" spans="2:5" ht="12.75">
      <c r="B19" s="32">
        <v>0.625</v>
      </c>
      <c r="C19" s="125">
        <f t="shared" si="0"/>
        <v>15.875</v>
      </c>
      <c r="D19" s="129">
        <f t="shared" si="1"/>
        <v>15.875</v>
      </c>
      <c r="E19" s="131">
        <v>16</v>
      </c>
    </row>
    <row r="20" spans="2:5" ht="12.75">
      <c r="B20" s="32">
        <v>0.75</v>
      </c>
      <c r="C20" s="125">
        <f t="shared" si="0"/>
        <v>19.049999999999997</v>
      </c>
      <c r="D20" s="129">
        <f t="shared" si="1"/>
        <v>19.049999999999997</v>
      </c>
      <c r="E20" s="131">
        <v>20</v>
      </c>
    </row>
    <row r="21" spans="2:5" ht="12.75">
      <c r="B21" s="32">
        <v>0.875</v>
      </c>
      <c r="C21" s="125">
        <f t="shared" si="0"/>
        <v>22.224999999999998</v>
      </c>
      <c r="D21" s="129">
        <f t="shared" si="1"/>
        <v>22.224999999999998</v>
      </c>
      <c r="E21" s="131">
        <v>22</v>
      </c>
    </row>
    <row r="22" spans="2:5" ht="12.75">
      <c r="B22" s="33">
        <v>1</v>
      </c>
      <c r="C22" s="125">
        <f t="shared" si="0"/>
        <v>25.4</v>
      </c>
      <c r="D22" s="129">
        <f t="shared" si="1"/>
        <v>25.4</v>
      </c>
      <c r="E22" s="131">
        <f>C22</f>
        <v>25.4</v>
      </c>
    </row>
    <row r="23" spans="2:12" ht="12.75">
      <c r="B23" s="32">
        <v>1.25</v>
      </c>
      <c r="C23" s="125">
        <f t="shared" si="0"/>
        <v>31.75</v>
      </c>
      <c r="D23" s="129">
        <f t="shared" si="1"/>
        <v>31.75</v>
      </c>
      <c r="E23" s="132">
        <v>30</v>
      </c>
      <c r="L23" t="s">
        <v>40</v>
      </c>
    </row>
    <row r="24" spans="2:5" ht="12.75">
      <c r="B24" s="32">
        <v>1.5</v>
      </c>
      <c r="C24" s="125">
        <f t="shared" si="0"/>
        <v>38.099999999999994</v>
      </c>
      <c r="D24" s="129">
        <f t="shared" si="1"/>
        <v>38.099999999999994</v>
      </c>
      <c r="E24" s="132">
        <v>40</v>
      </c>
    </row>
    <row r="25" spans="2:5" ht="12.75">
      <c r="B25" s="32">
        <v>1.75</v>
      </c>
      <c r="C25" s="125">
        <f t="shared" si="0"/>
        <v>44.449999999999996</v>
      </c>
      <c r="D25" s="129">
        <f t="shared" si="1"/>
        <v>44.449999999999996</v>
      </c>
      <c r="E25" s="132">
        <v>45</v>
      </c>
    </row>
    <row r="26" spans="2:5" ht="12.75">
      <c r="B26" s="33">
        <v>2</v>
      </c>
      <c r="C26" s="125">
        <f t="shared" si="0"/>
        <v>50.8</v>
      </c>
      <c r="D26" s="129">
        <f t="shared" si="1"/>
        <v>50.8</v>
      </c>
      <c r="E26" s="132">
        <v>50</v>
      </c>
    </row>
    <row r="27" spans="2:5" ht="12.75">
      <c r="B27" s="32">
        <v>2.5</v>
      </c>
      <c r="C27" s="125">
        <f t="shared" si="0"/>
        <v>63.5</v>
      </c>
      <c r="D27" s="129">
        <f t="shared" si="1"/>
        <v>63.5</v>
      </c>
      <c r="E27" s="132">
        <v>65</v>
      </c>
    </row>
    <row r="28" spans="2:5" ht="12.75">
      <c r="B28" s="33">
        <v>3</v>
      </c>
      <c r="C28" s="125">
        <f t="shared" si="0"/>
        <v>76.19999999999999</v>
      </c>
      <c r="D28" s="129">
        <f t="shared" si="1"/>
        <v>76.19999999999999</v>
      </c>
      <c r="E28" s="132">
        <v>75</v>
      </c>
    </row>
    <row r="29" spans="2:5" ht="12.75">
      <c r="B29" s="32">
        <v>3.5</v>
      </c>
      <c r="C29" s="125">
        <f t="shared" si="0"/>
        <v>88.89999999999999</v>
      </c>
      <c r="D29" s="129">
        <f t="shared" si="1"/>
        <v>88.89999999999999</v>
      </c>
      <c r="E29" s="132">
        <v>90</v>
      </c>
    </row>
    <row r="30" spans="2:5" ht="12.75">
      <c r="B30" s="33">
        <v>4</v>
      </c>
      <c r="C30" s="125">
        <f t="shared" si="0"/>
        <v>101.6</v>
      </c>
      <c r="D30" s="129">
        <f aca="true" t="shared" si="2" ref="D30:D50">ROUND(C30,-1)</f>
        <v>100</v>
      </c>
      <c r="E30" s="132">
        <v>100</v>
      </c>
    </row>
    <row r="31" spans="2:5" ht="12.75">
      <c r="B31" s="33">
        <v>5</v>
      </c>
      <c r="C31" s="125">
        <f t="shared" si="0"/>
        <v>127</v>
      </c>
      <c r="D31" s="129">
        <f t="shared" si="2"/>
        <v>130</v>
      </c>
      <c r="E31" s="132">
        <v>125</v>
      </c>
    </row>
    <row r="32" spans="2:5" ht="12.75">
      <c r="B32" s="32">
        <v>5.5</v>
      </c>
      <c r="C32" s="125">
        <f t="shared" si="0"/>
        <v>139.7</v>
      </c>
      <c r="D32" s="129">
        <f t="shared" si="2"/>
        <v>140</v>
      </c>
      <c r="E32" s="132">
        <v>140</v>
      </c>
    </row>
    <row r="33" spans="2:5" ht="12.75">
      <c r="B33" s="42">
        <v>6</v>
      </c>
      <c r="C33" s="125">
        <f t="shared" si="0"/>
        <v>152.39999999999998</v>
      </c>
      <c r="D33" s="129">
        <f t="shared" si="2"/>
        <v>150</v>
      </c>
      <c r="E33" s="133">
        <v>150</v>
      </c>
    </row>
    <row r="34" spans="2:5" ht="12.75">
      <c r="B34" s="42">
        <v>7</v>
      </c>
      <c r="C34" s="125">
        <f t="shared" si="0"/>
        <v>177.79999999999998</v>
      </c>
      <c r="D34" s="129">
        <f t="shared" si="2"/>
        <v>180</v>
      </c>
      <c r="E34" s="133">
        <v>175</v>
      </c>
    </row>
    <row r="35" spans="2:5" ht="12.75">
      <c r="B35" s="119">
        <v>7.5</v>
      </c>
      <c r="C35" s="125">
        <f t="shared" si="0"/>
        <v>190.5</v>
      </c>
      <c r="D35" s="129">
        <f t="shared" si="2"/>
        <v>190</v>
      </c>
      <c r="E35" s="133">
        <v>190</v>
      </c>
    </row>
    <row r="36" spans="2:5" ht="12.75">
      <c r="B36" s="122">
        <v>8</v>
      </c>
      <c r="C36" s="125">
        <f t="shared" si="0"/>
        <v>203.2</v>
      </c>
      <c r="D36" s="129">
        <f t="shared" si="2"/>
        <v>200</v>
      </c>
      <c r="E36" s="133">
        <v>200</v>
      </c>
    </row>
    <row r="37" spans="2:5" ht="12.75">
      <c r="B37" s="122">
        <v>9</v>
      </c>
      <c r="C37" s="125">
        <f t="shared" si="0"/>
        <v>228.6</v>
      </c>
      <c r="D37" s="129">
        <f t="shared" si="2"/>
        <v>230</v>
      </c>
      <c r="E37" s="133">
        <v>230</v>
      </c>
    </row>
    <row r="38" spans="2:5" ht="12.75">
      <c r="B38" s="32">
        <v>9.75</v>
      </c>
      <c r="C38" s="125">
        <f t="shared" si="0"/>
        <v>247.64999999999998</v>
      </c>
      <c r="D38" s="129">
        <f t="shared" si="2"/>
        <v>250</v>
      </c>
      <c r="E38" s="132">
        <v>245</v>
      </c>
    </row>
    <row r="39" spans="2:5" ht="12.75">
      <c r="B39" s="33">
        <v>10</v>
      </c>
      <c r="C39" s="125">
        <f t="shared" si="0"/>
        <v>254</v>
      </c>
      <c r="D39" s="129">
        <f t="shared" si="2"/>
        <v>250</v>
      </c>
      <c r="E39" s="134">
        <v>250</v>
      </c>
    </row>
    <row r="40" spans="2:5" ht="12.75">
      <c r="B40" s="33">
        <v>11</v>
      </c>
      <c r="C40" s="125">
        <f t="shared" si="0"/>
        <v>279.4</v>
      </c>
      <c r="D40" s="129">
        <f t="shared" si="2"/>
        <v>280</v>
      </c>
      <c r="E40" s="132">
        <v>280</v>
      </c>
    </row>
    <row r="41" spans="2:5" ht="12.75">
      <c r="B41" s="33">
        <v>12</v>
      </c>
      <c r="C41" s="125">
        <f t="shared" si="0"/>
        <v>304.79999999999995</v>
      </c>
      <c r="D41" s="129">
        <f t="shared" si="2"/>
        <v>300</v>
      </c>
      <c r="E41" s="132">
        <v>300</v>
      </c>
    </row>
    <row r="42" spans="2:5" ht="12.75">
      <c r="B42" s="33">
        <v>12.5</v>
      </c>
      <c r="C42" s="125">
        <f t="shared" si="0"/>
        <v>317.5</v>
      </c>
      <c r="D42" s="129">
        <f t="shared" si="2"/>
        <v>320</v>
      </c>
      <c r="E42" s="132">
        <v>315</v>
      </c>
    </row>
    <row r="43" spans="2:5" ht="12.75">
      <c r="B43" s="33">
        <v>14</v>
      </c>
      <c r="C43" s="125">
        <f t="shared" si="0"/>
        <v>355.59999999999997</v>
      </c>
      <c r="D43" s="129">
        <f t="shared" si="2"/>
        <v>360</v>
      </c>
      <c r="E43" s="132">
        <v>350</v>
      </c>
    </row>
    <row r="44" spans="2:5" ht="12.75">
      <c r="B44" s="33">
        <v>16</v>
      </c>
      <c r="C44" s="125">
        <f t="shared" si="0"/>
        <v>406.4</v>
      </c>
      <c r="D44" s="129">
        <f t="shared" si="2"/>
        <v>410</v>
      </c>
      <c r="E44" s="132">
        <v>400</v>
      </c>
    </row>
    <row r="45" spans="2:5" ht="12.75">
      <c r="B45" s="33">
        <v>18</v>
      </c>
      <c r="C45" s="125">
        <f t="shared" si="0"/>
        <v>457.2</v>
      </c>
      <c r="D45" s="129">
        <f t="shared" si="2"/>
        <v>460</v>
      </c>
      <c r="E45" s="132">
        <v>450</v>
      </c>
    </row>
    <row r="46" spans="2:5" ht="12.75">
      <c r="B46" s="33">
        <v>20</v>
      </c>
      <c r="C46" s="125">
        <f t="shared" si="0"/>
        <v>508</v>
      </c>
      <c r="D46" s="129">
        <f t="shared" si="2"/>
        <v>510</v>
      </c>
      <c r="E46" s="132">
        <v>500</v>
      </c>
    </row>
    <row r="47" spans="2:5" ht="12.75">
      <c r="B47" s="33">
        <v>24</v>
      </c>
      <c r="C47" s="125">
        <f t="shared" si="0"/>
        <v>609.5999999999999</v>
      </c>
      <c r="D47" s="129">
        <f t="shared" si="2"/>
        <v>610</v>
      </c>
      <c r="E47" s="132">
        <v>600</v>
      </c>
    </row>
    <row r="48" spans="2:5" ht="12.75">
      <c r="B48" s="33">
        <v>25</v>
      </c>
      <c r="C48" s="125">
        <f t="shared" si="0"/>
        <v>635</v>
      </c>
      <c r="D48" s="129">
        <f t="shared" si="2"/>
        <v>640</v>
      </c>
      <c r="E48" s="132">
        <v>635</v>
      </c>
    </row>
    <row r="49" spans="2:5" ht="12.75">
      <c r="B49" s="33">
        <v>30</v>
      </c>
      <c r="C49" s="125">
        <f t="shared" si="0"/>
        <v>762</v>
      </c>
      <c r="D49" s="129">
        <f t="shared" si="2"/>
        <v>760</v>
      </c>
      <c r="E49" s="132">
        <v>750</v>
      </c>
    </row>
    <row r="50" spans="2:5" ht="13.5" thickBot="1">
      <c r="B50" s="34">
        <v>36</v>
      </c>
      <c r="C50" s="124">
        <f t="shared" si="0"/>
        <v>914.4</v>
      </c>
      <c r="D50" s="136">
        <f t="shared" si="2"/>
        <v>910</v>
      </c>
      <c r="E50" s="135">
        <v>900</v>
      </c>
    </row>
    <row r="52" ht="15.75">
      <c r="A52" s="25" t="s">
        <v>288</v>
      </c>
    </row>
    <row r="53" ht="13.5" thickBot="1"/>
    <row r="54" spans="2:5" ht="26.25" thickBot="1">
      <c r="B54" s="9" t="s">
        <v>32</v>
      </c>
      <c r="C54" s="37" t="s">
        <v>286</v>
      </c>
      <c r="D54" s="316" t="s">
        <v>355</v>
      </c>
      <c r="E54" s="315" t="s">
        <v>320</v>
      </c>
    </row>
    <row r="55" spans="2:5" ht="12.75">
      <c r="B55" s="138">
        <v>48</v>
      </c>
      <c r="C55" s="126">
        <f>B55*$E$8/1000</f>
        <v>1.2191999999999998</v>
      </c>
      <c r="D55" s="142">
        <f>C55</f>
        <v>1.2191999999999998</v>
      </c>
      <c r="E55" s="143">
        <v>1.2</v>
      </c>
    </row>
    <row r="56" spans="2:5" ht="12.75">
      <c r="B56" s="33">
        <v>50</v>
      </c>
      <c r="C56" s="97">
        <f>B56*$E$8/1000</f>
        <v>1.27</v>
      </c>
      <c r="D56" s="142">
        <f aca="true" t="shared" si="3" ref="D56:D63">C56</f>
        <v>1.27</v>
      </c>
      <c r="E56" s="144">
        <v>1.3</v>
      </c>
    </row>
    <row r="57" spans="2:5" ht="12.75">
      <c r="B57" s="33">
        <v>54</v>
      </c>
      <c r="C57" s="97">
        <f aca="true" t="shared" si="4" ref="C57:C63">B57*$E$8/1000</f>
        <v>1.3716</v>
      </c>
      <c r="D57" s="142">
        <f t="shared" si="3"/>
        <v>1.3716</v>
      </c>
      <c r="E57" s="144">
        <v>1.4</v>
      </c>
    </row>
    <row r="58" spans="2:5" ht="12.75">
      <c r="B58" s="139">
        <v>60</v>
      </c>
      <c r="C58" s="97">
        <f t="shared" si="4"/>
        <v>1.524</v>
      </c>
      <c r="D58" s="142">
        <f t="shared" si="3"/>
        <v>1.524</v>
      </c>
      <c r="E58" s="144">
        <v>1.5</v>
      </c>
    </row>
    <row r="59" spans="2:5" ht="12.75">
      <c r="B59" s="33">
        <v>72</v>
      </c>
      <c r="C59" s="97">
        <f t="shared" si="4"/>
        <v>1.8288</v>
      </c>
      <c r="D59" s="142">
        <f t="shared" si="3"/>
        <v>1.8288</v>
      </c>
      <c r="E59" s="144">
        <v>1.8</v>
      </c>
    </row>
    <row r="60" spans="2:5" ht="12.75">
      <c r="B60" s="33">
        <v>120</v>
      </c>
      <c r="C60" s="97">
        <f t="shared" si="4"/>
        <v>3.048</v>
      </c>
      <c r="D60" s="142">
        <f t="shared" si="3"/>
        <v>3.048</v>
      </c>
      <c r="E60" s="144">
        <v>3</v>
      </c>
    </row>
    <row r="61" spans="2:5" ht="12.75">
      <c r="B61" s="71">
        <v>144</v>
      </c>
      <c r="C61" s="97">
        <f t="shared" si="4"/>
        <v>3.6576</v>
      </c>
      <c r="D61" s="142">
        <f t="shared" si="3"/>
        <v>3.6576</v>
      </c>
      <c r="E61" s="144">
        <v>3.7</v>
      </c>
    </row>
    <row r="62" spans="2:6" ht="12.75">
      <c r="B62" s="71">
        <v>1200</v>
      </c>
      <c r="C62" s="97">
        <f t="shared" si="4"/>
        <v>30.48</v>
      </c>
      <c r="D62" s="140">
        <f t="shared" si="3"/>
        <v>30.48</v>
      </c>
      <c r="E62" s="132">
        <v>30</v>
      </c>
      <c r="F62" s="55"/>
    </row>
    <row r="63" spans="1:5" ht="13.5" thickBot="1">
      <c r="A63" s="8"/>
      <c r="B63" s="70">
        <v>1800</v>
      </c>
      <c r="C63" s="98">
        <f t="shared" si="4"/>
        <v>45.72</v>
      </c>
      <c r="D63" s="136">
        <f t="shared" si="3"/>
        <v>45.72</v>
      </c>
      <c r="E63" s="135">
        <v>46</v>
      </c>
    </row>
    <row r="64" spans="2:7" ht="12.75">
      <c r="B64" s="8"/>
      <c r="C64" s="54"/>
      <c r="D64" s="18"/>
      <c r="G64" s="8"/>
    </row>
    <row r="65" spans="1:7" ht="15.75">
      <c r="A65" s="25" t="s">
        <v>254</v>
      </c>
      <c r="B65" s="22"/>
      <c r="C65" s="121"/>
      <c r="D65" s="10" t="s">
        <v>33</v>
      </c>
      <c r="E65" s="145">
        <v>25.4</v>
      </c>
      <c r="F65" s="121" t="s">
        <v>30</v>
      </c>
      <c r="G65" s="121"/>
    </row>
    <row r="66" spans="1:7" ht="14.25">
      <c r="A66" s="2"/>
      <c r="B66" s="121"/>
      <c r="C66" s="121"/>
      <c r="D66" s="121"/>
      <c r="E66" s="121"/>
      <c r="F66" s="121"/>
      <c r="G66" s="121"/>
    </row>
    <row r="67" spans="1:7" ht="14.25">
      <c r="A67" s="21" t="s">
        <v>0</v>
      </c>
      <c r="B67" s="378" t="s">
        <v>291</v>
      </c>
      <c r="C67" s="378"/>
      <c r="D67" s="378"/>
      <c r="E67" s="378"/>
      <c r="F67" s="378"/>
      <c r="G67" s="378"/>
    </row>
    <row r="68" spans="1:7" ht="14.25">
      <c r="A68" s="121"/>
      <c r="B68" s="2" t="s">
        <v>292</v>
      </c>
      <c r="C68" s="121"/>
      <c r="D68" s="121"/>
      <c r="E68" s="121"/>
      <c r="F68" s="121"/>
      <c r="G68" s="121"/>
    </row>
    <row r="69" spans="1:7" ht="15.75" thickBot="1">
      <c r="A69" s="5"/>
      <c r="B69" s="121"/>
      <c r="C69" s="121"/>
      <c r="D69" s="121"/>
      <c r="E69" s="121"/>
      <c r="F69" s="121"/>
      <c r="G69" s="121"/>
    </row>
    <row r="70" spans="1:7" ht="26.25" thickBot="1">
      <c r="A70" s="121"/>
      <c r="B70" s="9" t="s">
        <v>32</v>
      </c>
      <c r="C70" s="37" t="s">
        <v>31</v>
      </c>
      <c r="D70" s="16" t="s">
        <v>354</v>
      </c>
      <c r="E70" s="315" t="s">
        <v>289</v>
      </c>
      <c r="F70" s="121"/>
      <c r="G70" s="121"/>
    </row>
    <row r="71" spans="1:7" ht="12.75">
      <c r="A71" s="121"/>
      <c r="B71" s="146">
        <v>0.012</v>
      </c>
      <c r="C71" s="147">
        <f>+$B71*$E$65</f>
        <v>0.3048</v>
      </c>
      <c r="D71" s="148">
        <f>ROUND(C71,2)</f>
        <v>0.3</v>
      </c>
      <c r="E71" s="272">
        <v>0.3</v>
      </c>
      <c r="F71" s="121"/>
      <c r="G71" s="8"/>
    </row>
    <row r="72" spans="1:7" ht="13.5" thickBot="1">
      <c r="A72" s="121"/>
      <c r="B72" s="149">
        <v>0.016</v>
      </c>
      <c r="C72" s="150">
        <f>+$B72*$E$8</f>
        <v>0.4064</v>
      </c>
      <c r="D72" s="273">
        <f>ROUND(C72,2)</f>
        <v>0.41</v>
      </c>
      <c r="E72" s="274">
        <f>+$B72*$E$8</f>
        <v>0.4064</v>
      </c>
      <c r="F72" s="121"/>
      <c r="G72" s="8"/>
    </row>
    <row r="73" spans="2:7" ht="12.75">
      <c r="B73" s="8"/>
      <c r="C73" s="19"/>
      <c r="D73" s="18"/>
      <c r="G73" s="8"/>
    </row>
    <row r="74" spans="1:7" ht="15.75">
      <c r="A74" s="25" t="s">
        <v>198</v>
      </c>
      <c r="B74" s="22"/>
      <c r="C74" s="121"/>
      <c r="D74" s="10"/>
      <c r="E74" s="121"/>
      <c r="G74" s="55"/>
    </row>
    <row r="75" spans="1:7" ht="15.75" thickBot="1">
      <c r="A75" s="5"/>
      <c r="B75" s="121"/>
      <c r="C75" s="121"/>
      <c r="D75" s="121"/>
      <c r="E75" s="271"/>
      <c r="G75" s="55"/>
    </row>
    <row r="76" spans="1:7" ht="15.75" thickBot="1">
      <c r="A76" s="5"/>
      <c r="B76" s="398" t="s">
        <v>257</v>
      </c>
      <c r="C76" s="399"/>
      <c r="D76" s="400"/>
      <c r="E76" s="375" t="s">
        <v>289</v>
      </c>
      <c r="G76" s="55"/>
    </row>
    <row r="77" spans="1:7" ht="12.75">
      <c r="A77" s="121"/>
      <c r="B77" s="380" t="s">
        <v>398</v>
      </c>
      <c r="C77" s="382" t="s">
        <v>399</v>
      </c>
      <c r="D77" s="375" t="s">
        <v>400</v>
      </c>
      <c r="E77" s="376"/>
      <c r="G77" s="55"/>
    </row>
    <row r="78" spans="1:7" ht="13.5" thickBot="1">
      <c r="A78" s="121"/>
      <c r="B78" s="381"/>
      <c r="C78" s="383"/>
      <c r="D78" s="384"/>
      <c r="E78" s="377"/>
      <c r="G78" s="55"/>
    </row>
    <row r="79" spans="1:7" ht="12.75">
      <c r="A79" s="121"/>
      <c r="B79" s="151">
        <v>3.5</v>
      </c>
      <c r="C79" s="152" t="s">
        <v>233</v>
      </c>
      <c r="D79" s="153" t="s">
        <v>234</v>
      </c>
      <c r="E79" s="220" t="s">
        <v>234</v>
      </c>
      <c r="G79" s="50"/>
    </row>
    <row r="80" spans="1:7" ht="12.75">
      <c r="A80" s="121"/>
      <c r="B80" s="154">
        <v>3.5</v>
      </c>
      <c r="C80" s="152" t="s">
        <v>224</v>
      </c>
      <c r="D80" s="153" t="s">
        <v>219</v>
      </c>
      <c r="E80" s="220" t="s">
        <v>219</v>
      </c>
      <c r="G80" s="50"/>
    </row>
    <row r="81" spans="1:7" ht="12.75">
      <c r="A81" s="121"/>
      <c r="B81" s="151">
        <v>3</v>
      </c>
      <c r="C81" s="152" t="s">
        <v>231</v>
      </c>
      <c r="D81" s="153" t="s">
        <v>232</v>
      </c>
      <c r="E81" s="220" t="s">
        <v>232</v>
      </c>
      <c r="G81" s="50"/>
    </row>
    <row r="82" spans="1:7" ht="12.75">
      <c r="A82" s="121"/>
      <c r="B82" s="154">
        <v>2.5</v>
      </c>
      <c r="C82" s="152" t="s">
        <v>225</v>
      </c>
      <c r="D82" s="153" t="s">
        <v>218</v>
      </c>
      <c r="E82" s="220" t="s">
        <v>218</v>
      </c>
      <c r="G82" s="50"/>
    </row>
    <row r="83" spans="1:7" ht="12.75">
      <c r="A83" s="121"/>
      <c r="B83" s="151">
        <v>2</v>
      </c>
      <c r="C83" s="152" t="s">
        <v>226</v>
      </c>
      <c r="D83" s="153" t="s">
        <v>220</v>
      </c>
      <c r="E83" s="220" t="s">
        <v>220</v>
      </c>
      <c r="G83" s="50"/>
    </row>
    <row r="84" spans="1:7" ht="12.75">
      <c r="A84" s="121"/>
      <c r="B84" s="155">
        <v>1.5</v>
      </c>
      <c r="C84" s="156" t="s">
        <v>227</v>
      </c>
      <c r="D84" s="157" t="s">
        <v>221</v>
      </c>
      <c r="E84" s="221" t="s">
        <v>221</v>
      </c>
      <c r="G84" s="50"/>
    </row>
    <row r="85" spans="1:7" ht="12.75">
      <c r="A85" s="121"/>
      <c r="B85" s="158">
        <v>1</v>
      </c>
      <c r="C85" s="156" t="s">
        <v>228</v>
      </c>
      <c r="D85" s="159" t="s">
        <v>223</v>
      </c>
      <c r="E85" s="222" t="s">
        <v>223</v>
      </c>
      <c r="G85" s="50"/>
    </row>
    <row r="86" spans="1:7" ht="12.75">
      <c r="A86" s="121"/>
      <c r="B86" s="160">
        <v>0.875</v>
      </c>
      <c r="C86" s="161" t="s">
        <v>229</v>
      </c>
      <c r="D86" s="162" t="s">
        <v>222</v>
      </c>
      <c r="E86" s="222" t="s">
        <v>222</v>
      </c>
      <c r="G86" s="50"/>
    </row>
    <row r="87" spans="1:7" ht="12.75">
      <c r="A87" s="121"/>
      <c r="B87" s="160">
        <v>0.75</v>
      </c>
      <c r="C87" s="161" t="s">
        <v>235</v>
      </c>
      <c r="D87" s="162" t="s">
        <v>230</v>
      </c>
      <c r="E87" s="222" t="s">
        <v>230</v>
      </c>
      <c r="G87" s="50"/>
    </row>
    <row r="88" spans="1:7" ht="12.75">
      <c r="A88" s="121"/>
      <c r="B88" s="160">
        <v>0.625</v>
      </c>
      <c r="C88" s="161" t="s">
        <v>236</v>
      </c>
      <c r="D88" s="162" t="s">
        <v>241</v>
      </c>
      <c r="E88" s="222" t="s">
        <v>241</v>
      </c>
      <c r="G88" s="50"/>
    </row>
    <row r="89" spans="1:7" ht="12.75">
      <c r="A89" s="121"/>
      <c r="B89" s="160">
        <v>0.5</v>
      </c>
      <c r="C89" s="161" t="s">
        <v>237</v>
      </c>
      <c r="D89" s="162" t="s">
        <v>238</v>
      </c>
      <c r="E89" s="222" t="s">
        <v>238</v>
      </c>
      <c r="G89" s="50"/>
    </row>
    <row r="90" spans="1:7" ht="12.75">
      <c r="A90" s="121"/>
      <c r="B90" s="160">
        <v>0.375</v>
      </c>
      <c r="C90" s="161" t="s">
        <v>239</v>
      </c>
      <c r="D90" s="162" t="s">
        <v>240</v>
      </c>
      <c r="E90" s="222" t="s">
        <v>240</v>
      </c>
      <c r="G90" s="50"/>
    </row>
    <row r="91" spans="1:7" ht="12.75">
      <c r="A91" s="121"/>
      <c r="B91" s="160">
        <v>0.25</v>
      </c>
      <c r="C91" s="161" t="s">
        <v>243</v>
      </c>
      <c r="D91" s="162" t="s">
        <v>242</v>
      </c>
      <c r="E91" s="222" t="s">
        <v>242</v>
      </c>
      <c r="G91" s="50"/>
    </row>
    <row r="92" spans="1:7" ht="12.75">
      <c r="A92" s="121"/>
      <c r="B92" s="160">
        <v>0.187</v>
      </c>
      <c r="C92" s="163" t="s">
        <v>7</v>
      </c>
      <c r="D92" s="164" t="s">
        <v>244</v>
      </c>
      <c r="E92" s="223" t="s">
        <v>244</v>
      </c>
      <c r="G92" s="50"/>
    </row>
    <row r="93" spans="1:7" ht="12.75">
      <c r="A93" s="121"/>
      <c r="B93" s="160">
        <v>0.132</v>
      </c>
      <c r="C93" s="163" t="s">
        <v>11</v>
      </c>
      <c r="D93" s="164" t="s">
        <v>255</v>
      </c>
      <c r="E93" s="223" t="s">
        <v>255</v>
      </c>
      <c r="G93" s="50"/>
    </row>
    <row r="94" spans="1:7" ht="12.75">
      <c r="A94" s="121"/>
      <c r="B94" s="165">
        <v>0.0937</v>
      </c>
      <c r="C94" s="163" t="s">
        <v>15</v>
      </c>
      <c r="D94" s="164" t="s">
        <v>245</v>
      </c>
      <c r="E94" s="223" t="s">
        <v>245</v>
      </c>
      <c r="G94" s="50"/>
    </row>
    <row r="95" spans="1:7" ht="12.75">
      <c r="A95" s="121"/>
      <c r="B95" s="165">
        <v>0.0787</v>
      </c>
      <c r="C95" s="163" t="s">
        <v>6</v>
      </c>
      <c r="D95" s="164" t="s">
        <v>251</v>
      </c>
      <c r="E95" s="223" t="s">
        <v>251</v>
      </c>
      <c r="G95" s="50"/>
    </row>
    <row r="96" spans="1:7" ht="12.75">
      <c r="A96" s="121"/>
      <c r="B96" s="165">
        <v>0.0469</v>
      </c>
      <c r="C96" s="163" t="s">
        <v>10</v>
      </c>
      <c r="D96" s="164" t="s">
        <v>246</v>
      </c>
      <c r="E96" s="223" t="s">
        <v>246</v>
      </c>
      <c r="G96" s="50"/>
    </row>
    <row r="97" spans="1:7" ht="12.75">
      <c r="A97" s="121"/>
      <c r="B97" s="165">
        <v>0.0331</v>
      </c>
      <c r="C97" s="163" t="s">
        <v>249</v>
      </c>
      <c r="D97" s="166" t="s">
        <v>293</v>
      </c>
      <c r="E97" s="224" t="s">
        <v>293</v>
      </c>
      <c r="G97" s="50"/>
    </row>
    <row r="98" spans="1:7" ht="12.75">
      <c r="A98" s="121"/>
      <c r="B98" s="165">
        <v>0.0234</v>
      </c>
      <c r="C98" s="163" t="s">
        <v>250</v>
      </c>
      <c r="D98" s="166" t="s">
        <v>294</v>
      </c>
      <c r="E98" s="224" t="s">
        <v>294</v>
      </c>
      <c r="G98" s="50"/>
    </row>
    <row r="99" spans="1:7" ht="12.75">
      <c r="A99" s="121"/>
      <c r="B99" s="165">
        <v>0.0165</v>
      </c>
      <c r="C99" s="163" t="s">
        <v>253</v>
      </c>
      <c r="D99" s="166" t="s">
        <v>295</v>
      </c>
      <c r="E99" s="224" t="s">
        <v>295</v>
      </c>
      <c r="G99" s="50"/>
    </row>
    <row r="100" spans="1:7" ht="12.75">
      <c r="A100" s="121"/>
      <c r="B100" s="165">
        <v>0.0117</v>
      </c>
      <c r="C100" s="163" t="s">
        <v>247</v>
      </c>
      <c r="D100" s="166" t="s">
        <v>296</v>
      </c>
      <c r="E100" s="224" t="s">
        <v>296</v>
      </c>
      <c r="G100" s="50"/>
    </row>
    <row r="101" spans="1:7" ht="12.75">
      <c r="A101" s="121"/>
      <c r="B101" s="165">
        <v>0.007</v>
      </c>
      <c r="C101" s="163" t="s">
        <v>252</v>
      </c>
      <c r="D101" s="166" t="s">
        <v>297</v>
      </c>
      <c r="E101" s="224" t="s">
        <v>297</v>
      </c>
      <c r="G101" s="50"/>
    </row>
    <row r="102" spans="1:7" ht="12.75">
      <c r="A102" s="121"/>
      <c r="B102" s="165">
        <v>0.0059</v>
      </c>
      <c r="C102" s="163" t="s">
        <v>248</v>
      </c>
      <c r="D102" s="166" t="s">
        <v>298</v>
      </c>
      <c r="E102" s="224" t="s">
        <v>298</v>
      </c>
      <c r="G102" s="50"/>
    </row>
    <row r="103" spans="1:7" ht="13.5" thickBot="1">
      <c r="A103" s="121"/>
      <c r="B103" s="167">
        <v>0.0029</v>
      </c>
      <c r="C103" s="168" t="s">
        <v>256</v>
      </c>
      <c r="D103" s="169" t="s">
        <v>299</v>
      </c>
      <c r="E103" s="225" t="s">
        <v>299</v>
      </c>
      <c r="G103" s="50"/>
    </row>
    <row r="104" spans="2:7" ht="12.75">
      <c r="B104" s="8"/>
      <c r="C104" s="19"/>
      <c r="D104" s="18"/>
      <c r="G104" s="8"/>
    </row>
    <row r="105" spans="2:7" ht="12.75">
      <c r="B105" s="52"/>
      <c r="C105" s="19"/>
      <c r="D105" s="18"/>
      <c r="G105" s="8"/>
    </row>
    <row r="106" spans="2:7" ht="12.75">
      <c r="B106" s="52"/>
      <c r="C106" s="19"/>
      <c r="D106" s="18"/>
      <c r="G106" s="8"/>
    </row>
    <row r="107" spans="1:7" ht="15.75">
      <c r="A107" s="22" t="s">
        <v>200</v>
      </c>
      <c r="B107" s="8"/>
      <c r="C107" s="19"/>
      <c r="D107" s="170" t="s">
        <v>300</v>
      </c>
      <c r="E107" s="171">
        <v>0.0929</v>
      </c>
      <c r="F107" s="109" t="s">
        <v>301</v>
      </c>
      <c r="G107" s="52"/>
    </row>
    <row r="108" spans="1:7" ht="15.75">
      <c r="A108" s="22"/>
      <c r="B108" s="8"/>
      <c r="C108" s="19"/>
      <c r="D108" s="172"/>
      <c r="E108" s="109"/>
      <c r="F108" s="109"/>
      <c r="G108" s="52"/>
    </row>
    <row r="109" spans="1:7" ht="14.25">
      <c r="A109" s="21" t="s">
        <v>0</v>
      </c>
      <c r="B109" s="378" t="s">
        <v>302</v>
      </c>
      <c r="C109" s="378"/>
      <c r="D109" s="378"/>
      <c r="E109" s="378"/>
      <c r="F109" s="378"/>
      <c r="G109" s="378"/>
    </row>
    <row r="110" spans="1:7" ht="16.5">
      <c r="A110" s="121"/>
      <c r="B110" s="2" t="s">
        <v>353</v>
      </c>
      <c r="C110" s="121"/>
      <c r="D110" s="121"/>
      <c r="E110" s="121"/>
      <c r="F110" s="121"/>
      <c r="G110" s="121"/>
    </row>
    <row r="111" spans="1:7" ht="15.75" thickBot="1">
      <c r="A111" s="5"/>
      <c r="B111" s="121"/>
      <c r="C111" s="121"/>
      <c r="D111" s="121"/>
      <c r="E111" s="121"/>
      <c r="F111" s="121"/>
      <c r="G111" s="121"/>
    </row>
    <row r="112" spans="1:7" ht="27.75" thickBot="1">
      <c r="A112" s="121"/>
      <c r="B112" s="9" t="s">
        <v>303</v>
      </c>
      <c r="C112" s="37" t="s">
        <v>304</v>
      </c>
      <c r="D112" s="16" t="s">
        <v>356</v>
      </c>
      <c r="E112" s="315" t="s">
        <v>317</v>
      </c>
      <c r="F112" s="121"/>
      <c r="G112" s="121"/>
    </row>
    <row r="113" spans="1:7" ht="13.5" thickBot="1">
      <c r="A113" s="121"/>
      <c r="B113" s="317">
        <v>5000</v>
      </c>
      <c r="C113" s="318">
        <f>+$B113*$E$107</f>
        <v>464.5</v>
      </c>
      <c r="D113" s="319">
        <f>ROUND(C113,-1)</f>
        <v>460</v>
      </c>
      <c r="E113" s="320">
        <v>460</v>
      </c>
      <c r="F113" s="121"/>
      <c r="G113" s="8"/>
    </row>
    <row r="114" spans="1:7" ht="12.75">
      <c r="A114" s="121"/>
      <c r="B114" s="8"/>
      <c r="C114" s="19"/>
      <c r="D114" s="18"/>
      <c r="F114" s="121"/>
      <c r="G114" s="8"/>
    </row>
    <row r="115" spans="1:7" ht="15.75">
      <c r="A115" s="22" t="s">
        <v>209</v>
      </c>
      <c r="B115" s="8"/>
      <c r="C115" s="19"/>
      <c r="D115" s="170" t="s">
        <v>305</v>
      </c>
      <c r="E115" s="174">
        <v>2117</v>
      </c>
      <c r="F115" s="109" t="s">
        <v>306</v>
      </c>
      <c r="G115" s="8"/>
    </row>
    <row r="116" spans="1:7" ht="12.75">
      <c r="A116" s="109"/>
      <c r="B116" s="8"/>
      <c r="C116" s="19"/>
      <c r="D116" s="18"/>
      <c r="E116" s="109"/>
      <c r="F116" s="109"/>
      <c r="G116" s="8"/>
    </row>
    <row r="117" spans="1:7" ht="14.25">
      <c r="A117" s="21" t="s">
        <v>0</v>
      </c>
      <c r="B117" s="378" t="s">
        <v>307</v>
      </c>
      <c r="C117" s="378"/>
      <c r="D117" s="378"/>
      <c r="E117" s="378"/>
      <c r="F117" s="378"/>
      <c r="G117" s="378"/>
    </row>
    <row r="118" spans="1:7" ht="16.5">
      <c r="A118" s="121"/>
      <c r="B118" s="2" t="s">
        <v>358</v>
      </c>
      <c r="C118" s="121"/>
      <c r="D118" s="121"/>
      <c r="E118" s="121"/>
      <c r="F118" s="121"/>
      <c r="G118" s="121"/>
    </row>
    <row r="119" spans="1:7" ht="15.75" thickBot="1">
      <c r="A119" s="5"/>
      <c r="B119" s="121"/>
      <c r="C119" s="121"/>
      <c r="D119" s="121"/>
      <c r="E119" s="121"/>
      <c r="F119" s="121"/>
      <c r="G119" s="121"/>
    </row>
    <row r="120" spans="1:7" ht="27.75" thickBot="1">
      <c r="A120" s="121"/>
      <c r="B120" s="9" t="s">
        <v>308</v>
      </c>
      <c r="C120" s="37" t="s">
        <v>309</v>
      </c>
      <c r="D120" s="16" t="s">
        <v>357</v>
      </c>
      <c r="E120" s="315" t="s">
        <v>318</v>
      </c>
      <c r="F120" s="121"/>
      <c r="G120" s="121"/>
    </row>
    <row r="121" spans="1:7" ht="13.5" thickBot="1">
      <c r="A121" s="121"/>
      <c r="B121" s="321">
        <v>0.1</v>
      </c>
      <c r="C121" s="322">
        <f>B121*$E$115</f>
        <v>211.70000000000002</v>
      </c>
      <c r="D121" s="323">
        <f>ROUND(C121,-1)</f>
        <v>210</v>
      </c>
      <c r="E121" s="320">
        <v>210</v>
      </c>
      <c r="F121" s="121"/>
      <c r="G121" s="8"/>
    </row>
    <row r="122" spans="1:7" ht="12.75">
      <c r="A122" s="121"/>
      <c r="B122" s="8"/>
      <c r="C122" s="19"/>
      <c r="D122" s="18"/>
      <c r="E122" s="121"/>
      <c r="F122" s="121"/>
      <c r="G122" s="8"/>
    </row>
    <row r="123" spans="1:7" ht="15.75">
      <c r="A123" s="22" t="s">
        <v>204</v>
      </c>
      <c r="B123" s="8"/>
      <c r="C123" s="19"/>
      <c r="D123" s="170" t="s">
        <v>310</v>
      </c>
      <c r="E123" s="174">
        <v>0.7646</v>
      </c>
      <c r="F123" s="109" t="s">
        <v>311</v>
      </c>
      <c r="G123" s="8"/>
    </row>
    <row r="124" spans="1:7" ht="12.75">
      <c r="A124" s="109"/>
      <c r="B124" s="8"/>
      <c r="C124" s="19"/>
      <c r="D124" s="18"/>
      <c r="E124" s="109"/>
      <c r="F124" s="109"/>
      <c r="G124" s="8"/>
    </row>
    <row r="125" spans="1:7" ht="16.5" customHeight="1">
      <c r="A125" s="21" t="s">
        <v>0</v>
      </c>
      <c r="B125" s="378" t="s">
        <v>345</v>
      </c>
      <c r="C125" s="378"/>
      <c r="D125" s="378"/>
      <c r="E125" s="378"/>
      <c r="F125" s="378"/>
      <c r="G125" s="378"/>
    </row>
    <row r="126" spans="1:7" ht="16.5">
      <c r="A126" s="121"/>
      <c r="B126" s="2" t="s">
        <v>383</v>
      </c>
      <c r="C126" s="121"/>
      <c r="D126" s="121"/>
      <c r="E126" s="121"/>
      <c r="F126" s="121"/>
      <c r="G126" s="121"/>
    </row>
    <row r="127" spans="1:7" ht="15.75" thickBot="1">
      <c r="A127" s="5"/>
      <c r="B127" s="121"/>
      <c r="C127" s="121"/>
      <c r="D127" s="121"/>
      <c r="E127" s="121"/>
      <c r="F127" s="121"/>
      <c r="G127" s="121"/>
    </row>
    <row r="128" spans="1:7" ht="27.75" thickBot="1">
      <c r="A128" s="121"/>
      <c r="B128" s="9" t="s">
        <v>312</v>
      </c>
      <c r="C128" s="37" t="s">
        <v>313</v>
      </c>
      <c r="D128" s="16" t="s">
        <v>314</v>
      </c>
      <c r="E128" s="315" t="s">
        <v>319</v>
      </c>
      <c r="F128" s="121"/>
      <c r="G128" s="121"/>
    </row>
    <row r="129" spans="1:7" ht="12.75">
      <c r="A129" s="121"/>
      <c r="B129" s="175">
        <v>50</v>
      </c>
      <c r="C129" s="324">
        <f>B129*$E$123</f>
        <v>38.23</v>
      </c>
      <c r="D129" s="325">
        <f>ROUND(C129,0)</f>
        <v>38</v>
      </c>
      <c r="E129" s="326">
        <v>38</v>
      </c>
      <c r="F129" s="121"/>
      <c r="G129" s="121"/>
    </row>
    <row r="130" spans="1:7" ht="13.5" thickBot="1">
      <c r="A130" s="121"/>
      <c r="B130" s="327">
        <v>150</v>
      </c>
      <c r="C130" s="322">
        <f>B130*$E$123</f>
        <v>114.69</v>
      </c>
      <c r="D130" s="323">
        <f>ROUND(C130,-1)</f>
        <v>110</v>
      </c>
      <c r="E130" s="328">
        <v>110</v>
      </c>
      <c r="F130" s="121"/>
      <c r="G130" s="8"/>
    </row>
    <row r="131" spans="1:7" ht="12.75">
      <c r="A131" s="121"/>
      <c r="B131" s="176"/>
      <c r="C131" s="137"/>
      <c r="D131" s="177"/>
      <c r="E131" s="121"/>
      <c r="F131" s="121"/>
      <c r="G131" s="8"/>
    </row>
    <row r="132" spans="1:7" ht="15.75">
      <c r="A132" s="22" t="s">
        <v>205</v>
      </c>
      <c r="B132" s="8"/>
      <c r="C132" s="19"/>
      <c r="D132" s="170" t="s">
        <v>206</v>
      </c>
      <c r="E132" s="174">
        <v>0.004448</v>
      </c>
      <c r="F132" s="109" t="s">
        <v>340</v>
      </c>
      <c r="G132" s="8"/>
    </row>
    <row r="133" spans="1:7" ht="12.75">
      <c r="A133" s="109"/>
      <c r="B133" s="8"/>
      <c r="C133" s="19"/>
      <c r="D133" s="18"/>
      <c r="E133" s="109"/>
      <c r="F133" s="109"/>
      <c r="G133" s="8"/>
    </row>
    <row r="134" spans="1:7" ht="14.25">
      <c r="A134" s="21" t="s">
        <v>0</v>
      </c>
      <c r="B134" s="378" t="s">
        <v>344</v>
      </c>
      <c r="C134" s="378"/>
      <c r="D134" s="378"/>
      <c r="E134" s="378"/>
      <c r="F134" s="378"/>
      <c r="G134" s="378"/>
    </row>
    <row r="135" spans="1:7" ht="14.25">
      <c r="A135" s="121"/>
      <c r="B135" s="2" t="s">
        <v>341</v>
      </c>
      <c r="C135" s="121"/>
      <c r="D135" s="121"/>
      <c r="E135" s="121"/>
      <c r="F135" s="121"/>
      <c r="G135" s="121"/>
    </row>
    <row r="136" spans="1:7" ht="15.75" thickBot="1">
      <c r="A136" s="5"/>
      <c r="B136" s="121"/>
      <c r="C136" s="121"/>
      <c r="D136" s="121"/>
      <c r="E136" s="121"/>
      <c r="F136" s="121"/>
      <c r="G136" s="121"/>
    </row>
    <row r="137" spans="1:7" ht="26.25" thickBot="1">
      <c r="A137" s="121"/>
      <c r="B137" s="9" t="s">
        <v>207</v>
      </c>
      <c r="C137" s="37" t="s">
        <v>343</v>
      </c>
      <c r="D137" s="16" t="s">
        <v>359</v>
      </c>
      <c r="E137" s="315" t="s">
        <v>342</v>
      </c>
      <c r="F137" s="121"/>
      <c r="G137" s="121"/>
    </row>
    <row r="138" spans="1:7" ht="12.75">
      <c r="A138" s="121"/>
      <c r="B138" s="329">
        <v>3000</v>
      </c>
      <c r="C138" s="330">
        <f>B138*$E$132</f>
        <v>13.344</v>
      </c>
      <c r="D138" s="331">
        <f>C138</f>
        <v>13.344</v>
      </c>
      <c r="E138" s="332">
        <v>13</v>
      </c>
      <c r="F138" s="121"/>
      <c r="G138" s="121"/>
    </row>
    <row r="139" spans="1:7" ht="12.75">
      <c r="A139" s="121"/>
      <c r="B139" s="329">
        <v>9000</v>
      </c>
      <c r="C139" s="330">
        <f>B139*$E$132</f>
        <v>40.032</v>
      </c>
      <c r="D139" s="331">
        <f>C139</f>
        <v>40.032</v>
      </c>
      <c r="E139" s="333">
        <v>40</v>
      </c>
      <c r="F139" s="121"/>
      <c r="G139" s="121"/>
    </row>
    <row r="140" spans="1:7" ht="12.75">
      <c r="A140" s="121"/>
      <c r="B140" s="334">
        <v>10000</v>
      </c>
      <c r="C140" s="335">
        <f>B140*$E$132</f>
        <v>44.48</v>
      </c>
      <c r="D140" s="336">
        <f>C140</f>
        <v>44.48</v>
      </c>
      <c r="E140" s="333">
        <v>44</v>
      </c>
      <c r="F140" s="121"/>
      <c r="G140" s="121"/>
    </row>
    <row r="141" spans="1:7" ht="13.5" thickBot="1">
      <c r="A141" s="121"/>
      <c r="B141" s="327">
        <v>16000</v>
      </c>
      <c r="C141" s="337">
        <f>B141*$E$132</f>
        <v>71.16799999999999</v>
      </c>
      <c r="D141" s="338">
        <f>C141</f>
        <v>71.16799999999999</v>
      </c>
      <c r="E141" s="339">
        <v>71</v>
      </c>
      <c r="F141" s="121"/>
      <c r="G141" s="8"/>
    </row>
    <row r="142" spans="1:7" ht="12.75">
      <c r="A142" s="121"/>
      <c r="B142" s="176"/>
      <c r="C142" s="137"/>
      <c r="D142" s="177"/>
      <c r="E142" s="121"/>
      <c r="F142" s="121"/>
      <c r="G142" s="8"/>
    </row>
    <row r="143" spans="1:7" ht="15.75">
      <c r="A143" s="22" t="s">
        <v>208</v>
      </c>
      <c r="B143" s="8"/>
      <c r="C143" s="19"/>
      <c r="D143" s="170" t="s">
        <v>210</v>
      </c>
      <c r="E143" s="174">
        <v>0.01459</v>
      </c>
      <c r="F143" s="109" t="s">
        <v>347</v>
      </c>
      <c r="G143" s="8"/>
    </row>
    <row r="144" spans="1:7" ht="12.75">
      <c r="A144" s="109"/>
      <c r="B144" s="8"/>
      <c r="C144" s="19"/>
      <c r="D144" s="18"/>
      <c r="E144" s="109"/>
      <c r="F144" s="109"/>
      <c r="G144" s="8"/>
    </row>
    <row r="145" spans="1:7" ht="14.25">
      <c r="A145" s="21" t="s">
        <v>0</v>
      </c>
      <c r="B145" s="378" t="s">
        <v>351</v>
      </c>
      <c r="C145" s="378"/>
      <c r="D145" s="378"/>
      <c r="E145" s="378"/>
      <c r="F145" s="378"/>
      <c r="G145" s="378"/>
    </row>
    <row r="146" spans="1:7" ht="14.25">
      <c r="A146" s="121"/>
      <c r="B146" s="2" t="s">
        <v>348</v>
      </c>
      <c r="C146" s="121"/>
      <c r="D146" s="121"/>
      <c r="E146" s="121"/>
      <c r="F146" s="121"/>
      <c r="G146" s="121"/>
    </row>
    <row r="147" spans="1:7" ht="15.75" thickBot="1">
      <c r="A147" s="5"/>
      <c r="B147" s="121"/>
      <c r="C147" s="121"/>
      <c r="D147" s="121"/>
      <c r="E147" s="121"/>
      <c r="F147" s="121"/>
      <c r="G147" s="121"/>
    </row>
    <row r="148" spans="1:7" ht="26.25" thickBot="1">
      <c r="A148" s="121"/>
      <c r="B148" s="9" t="s">
        <v>212</v>
      </c>
      <c r="C148" s="37" t="s">
        <v>349</v>
      </c>
      <c r="D148" s="16" t="s">
        <v>360</v>
      </c>
      <c r="E148" s="315" t="s">
        <v>350</v>
      </c>
      <c r="F148" s="121"/>
      <c r="G148" s="121"/>
    </row>
    <row r="149" spans="1:7" ht="12.75">
      <c r="A149" s="121"/>
      <c r="B149" s="181">
        <v>200</v>
      </c>
      <c r="C149" s="340">
        <f>B149*$E$143</f>
        <v>2.918</v>
      </c>
      <c r="D149" s="341">
        <f>C149</f>
        <v>2.918</v>
      </c>
      <c r="E149" s="342">
        <v>3</v>
      </c>
      <c r="F149" s="121"/>
      <c r="G149" s="121"/>
    </row>
    <row r="150" spans="1:7" ht="12.75">
      <c r="A150" s="121"/>
      <c r="B150" s="329">
        <v>300</v>
      </c>
      <c r="C150" s="340">
        <f>B150*$E$143</f>
        <v>4.377</v>
      </c>
      <c r="D150" s="343">
        <f>C150</f>
        <v>4.377</v>
      </c>
      <c r="E150" s="344">
        <v>4.4</v>
      </c>
      <c r="F150" s="121"/>
      <c r="G150" s="121"/>
    </row>
    <row r="151" spans="1:7" ht="12.75">
      <c r="A151" s="121"/>
      <c r="B151" s="334">
        <v>1500</v>
      </c>
      <c r="C151" s="345">
        <f>B151*$E$143</f>
        <v>21.885</v>
      </c>
      <c r="D151" s="336">
        <f>C151</f>
        <v>21.885</v>
      </c>
      <c r="E151" s="333">
        <v>22</v>
      </c>
      <c r="F151" s="121"/>
      <c r="G151" s="121"/>
    </row>
    <row r="152" spans="1:7" ht="13.5" thickBot="1">
      <c r="A152" s="121"/>
      <c r="B152" s="327">
        <v>3000</v>
      </c>
      <c r="C152" s="346">
        <f>B152*$E$143</f>
        <v>43.77</v>
      </c>
      <c r="D152" s="347">
        <f>C152</f>
        <v>43.77</v>
      </c>
      <c r="E152" s="339">
        <v>44</v>
      </c>
      <c r="F152" s="121"/>
      <c r="G152" s="121"/>
    </row>
    <row r="153" spans="1:7" ht="12.75">
      <c r="A153" s="121"/>
      <c r="B153" s="176"/>
      <c r="C153" s="178"/>
      <c r="D153" s="179"/>
      <c r="E153" s="121"/>
      <c r="F153" s="121"/>
      <c r="G153" s="121"/>
    </row>
    <row r="154" spans="1:7" ht="12.75">
      <c r="A154" s="121"/>
      <c r="B154" s="176"/>
      <c r="C154" s="137"/>
      <c r="D154" s="177"/>
      <c r="E154" s="121"/>
      <c r="F154" s="121"/>
      <c r="G154" s="8"/>
    </row>
    <row r="155" spans="1:7" ht="15.75">
      <c r="A155" s="22" t="s">
        <v>211</v>
      </c>
      <c r="B155" s="8"/>
      <c r="C155" s="19"/>
      <c r="D155" s="170" t="s">
        <v>196</v>
      </c>
      <c r="E155" s="174">
        <v>0.04788</v>
      </c>
      <c r="F155" s="109" t="s">
        <v>315</v>
      </c>
      <c r="G155" s="8"/>
    </row>
    <row r="156" spans="1:7" ht="12.75">
      <c r="A156" s="109"/>
      <c r="B156" s="8"/>
      <c r="C156" s="19"/>
      <c r="D156" s="18"/>
      <c r="E156" s="109"/>
      <c r="F156" s="109"/>
      <c r="G156" s="8"/>
    </row>
    <row r="157" spans="1:7" ht="14.25">
      <c r="A157" s="21" t="s">
        <v>0</v>
      </c>
      <c r="B157" s="378" t="s">
        <v>346</v>
      </c>
      <c r="C157" s="378"/>
      <c r="D157" s="378"/>
      <c r="E157" s="378"/>
      <c r="F157" s="378"/>
      <c r="G157" s="378"/>
    </row>
    <row r="158" spans="1:7" ht="16.5">
      <c r="A158" s="121"/>
      <c r="B158" s="2" t="s">
        <v>361</v>
      </c>
      <c r="C158" s="121"/>
      <c r="D158" s="121"/>
      <c r="E158" s="121"/>
      <c r="F158" s="121"/>
      <c r="G158" s="121"/>
    </row>
    <row r="159" spans="1:7" ht="15.75" thickBot="1">
      <c r="A159" s="5"/>
      <c r="B159" s="121"/>
      <c r="C159" s="121"/>
      <c r="D159" s="121"/>
      <c r="E159" s="121"/>
      <c r="F159" s="121"/>
      <c r="G159" s="121"/>
    </row>
    <row r="160" spans="1:7" ht="27.75" thickBot="1">
      <c r="A160" s="121"/>
      <c r="B160" s="9" t="s">
        <v>197</v>
      </c>
      <c r="C160" s="37" t="s">
        <v>316</v>
      </c>
      <c r="D160" s="16" t="s">
        <v>363</v>
      </c>
      <c r="E160" s="315" t="s">
        <v>362</v>
      </c>
      <c r="F160" s="121"/>
      <c r="G160" s="121"/>
    </row>
    <row r="161" spans="1:7" ht="13.5" thickBot="1">
      <c r="A161" s="121"/>
      <c r="B161" s="327">
        <v>100</v>
      </c>
      <c r="C161" s="348">
        <f>B161*$E$155</f>
        <v>4.788</v>
      </c>
      <c r="D161" s="349">
        <f>C161</f>
        <v>4.788</v>
      </c>
      <c r="E161" s="350">
        <v>4.8</v>
      </c>
      <c r="F161" s="121"/>
      <c r="G161" s="8"/>
    </row>
    <row r="162" spans="2:7" ht="12.75">
      <c r="B162" s="8"/>
      <c r="C162" s="19"/>
      <c r="D162" s="18"/>
      <c r="G162" s="8"/>
    </row>
    <row r="163" spans="1:8" ht="15.75">
      <c r="A163" s="22" t="s">
        <v>201</v>
      </c>
      <c r="B163" s="121"/>
      <c r="C163" s="121"/>
      <c r="D163" s="13" t="s">
        <v>34</v>
      </c>
      <c r="E163" s="121"/>
      <c r="F163" s="121"/>
      <c r="G163" s="121"/>
      <c r="H163" s="13"/>
    </row>
    <row r="164" spans="1:7" ht="14.25">
      <c r="A164" s="2"/>
      <c r="B164" s="121"/>
      <c r="C164" s="121"/>
      <c r="D164" s="121"/>
      <c r="E164" s="121"/>
      <c r="F164" s="121"/>
      <c r="G164" s="121"/>
    </row>
    <row r="165" spans="1:7" ht="42.75" customHeight="1">
      <c r="A165" s="12" t="s">
        <v>0</v>
      </c>
      <c r="B165" s="388" t="s">
        <v>321</v>
      </c>
      <c r="C165" s="396"/>
      <c r="D165" s="396"/>
      <c r="E165" s="396"/>
      <c r="F165" s="389"/>
      <c r="G165" s="121"/>
    </row>
    <row r="166" spans="1:7" ht="14.25">
      <c r="A166" s="2"/>
      <c r="B166" s="2" t="s">
        <v>50</v>
      </c>
      <c r="C166" s="121"/>
      <c r="D166" s="121"/>
      <c r="E166" s="121"/>
      <c r="F166" s="121"/>
      <c r="G166" s="121"/>
    </row>
    <row r="167" spans="2:8" ht="31.5" customHeight="1">
      <c r="B167" s="379" t="s">
        <v>51</v>
      </c>
      <c r="C167" s="379"/>
      <c r="D167" s="379"/>
      <c r="E167" s="379"/>
      <c r="F167" s="379"/>
      <c r="G167" s="123"/>
      <c r="H167" s="123"/>
    </row>
    <row r="168" spans="1:7" ht="13.5" thickBot="1">
      <c r="A168" s="121"/>
      <c r="B168" s="121"/>
      <c r="C168" s="121"/>
      <c r="D168" s="121"/>
      <c r="E168" s="121"/>
      <c r="F168" s="121"/>
      <c r="G168" s="121"/>
    </row>
    <row r="169" spans="1:7" ht="27.75" thickBot="1">
      <c r="A169" s="121"/>
      <c r="B169" s="17" t="s">
        <v>52</v>
      </c>
      <c r="C169" s="37" t="s">
        <v>323</v>
      </c>
      <c r="D169" s="16" t="s">
        <v>364</v>
      </c>
      <c r="E169" s="315" t="s">
        <v>322</v>
      </c>
      <c r="F169" s="121"/>
      <c r="G169" s="121"/>
    </row>
    <row r="170" spans="1:7" ht="12.75">
      <c r="A170" s="121"/>
      <c r="B170" s="103">
        <v>35</v>
      </c>
      <c r="C170" s="351">
        <f>+($B170-32)/1.8</f>
        <v>1.6666666666666665</v>
      </c>
      <c r="D170" s="104">
        <v>2</v>
      </c>
      <c r="E170" s="326">
        <v>2</v>
      </c>
      <c r="F170" s="121"/>
      <c r="G170" s="121"/>
    </row>
    <row r="171" spans="1:7" ht="12.75">
      <c r="A171" s="121"/>
      <c r="B171" s="352">
        <v>40</v>
      </c>
      <c r="C171" s="351">
        <f>+($B171-32)/1.8</f>
        <v>4.444444444444445</v>
      </c>
      <c r="D171" s="353">
        <f aca="true" t="shared" si="5" ref="D171:D177">C171</f>
        <v>4.444444444444445</v>
      </c>
      <c r="E171" s="354">
        <v>4</v>
      </c>
      <c r="F171" s="121"/>
      <c r="G171" s="121"/>
    </row>
    <row r="172" spans="1:7" ht="12.75">
      <c r="A172" s="121"/>
      <c r="B172" s="355">
        <v>50</v>
      </c>
      <c r="C172" s="356">
        <f aca="true" t="shared" si="6" ref="C172:C181">+($B172-32)/1.8</f>
        <v>10</v>
      </c>
      <c r="D172" s="357">
        <f t="shared" si="5"/>
        <v>10</v>
      </c>
      <c r="E172" s="354">
        <v>10</v>
      </c>
      <c r="F172" s="121"/>
      <c r="G172" s="121"/>
    </row>
    <row r="173" spans="1:7" ht="12.75">
      <c r="A173" s="121"/>
      <c r="B173" s="355">
        <v>60</v>
      </c>
      <c r="C173" s="356">
        <f t="shared" si="6"/>
        <v>15.555555555555555</v>
      </c>
      <c r="D173" s="357">
        <f t="shared" si="5"/>
        <v>15.555555555555555</v>
      </c>
      <c r="E173" s="354">
        <v>16</v>
      </c>
      <c r="F173" s="121"/>
      <c r="G173" s="121"/>
    </row>
    <row r="174" spans="1:7" ht="12.75">
      <c r="A174" s="121"/>
      <c r="B174" s="355">
        <v>90</v>
      </c>
      <c r="C174" s="356">
        <f t="shared" si="6"/>
        <v>32.22222222222222</v>
      </c>
      <c r="D174" s="357">
        <f t="shared" si="5"/>
        <v>32.22222222222222</v>
      </c>
      <c r="E174" s="354">
        <v>32</v>
      </c>
      <c r="F174" s="121"/>
      <c r="G174" s="121"/>
    </row>
    <row r="175" spans="1:7" ht="12.75" customHeight="1">
      <c r="A175" s="4"/>
      <c r="B175" s="355">
        <v>95</v>
      </c>
      <c r="C175" s="356">
        <f t="shared" si="6"/>
        <v>35</v>
      </c>
      <c r="D175" s="357">
        <f t="shared" si="5"/>
        <v>35</v>
      </c>
      <c r="E175" s="354">
        <v>35</v>
      </c>
      <c r="F175" s="121"/>
      <c r="G175" s="121"/>
    </row>
    <row r="176" spans="1:7" ht="12.75" customHeight="1">
      <c r="A176" s="4"/>
      <c r="B176" s="355">
        <v>100</v>
      </c>
      <c r="C176" s="356">
        <f t="shared" si="6"/>
        <v>37.77777777777778</v>
      </c>
      <c r="D176" s="357">
        <f t="shared" si="5"/>
        <v>37.77777777777778</v>
      </c>
      <c r="E176" s="354">
        <v>38</v>
      </c>
      <c r="F176" s="121"/>
      <c r="G176" s="121" t="s">
        <v>40</v>
      </c>
    </row>
    <row r="177" spans="1:7" ht="12.75" customHeight="1">
      <c r="A177" s="4"/>
      <c r="B177" s="355">
        <v>200</v>
      </c>
      <c r="C177" s="356">
        <f t="shared" si="6"/>
        <v>93.33333333333333</v>
      </c>
      <c r="D177" s="357">
        <f t="shared" si="5"/>
        <v>93.33333333333333</v>
      </c>
      <c r="E177" s="354">
        <v>93</v>
      </c>
      <c r="F177" s="121"/>
      <c r="G177" s="121"/>
    </row>
    <row r="178" spans="1:7" ht="12.75" customHeight="1">
      <c r="A178" s="4"/>
      <c r="B178" s="355">
        <v>300</v>
      </c>
      <c r="C178" s="356">
        <f t="shared" si="6"/>
        <v>148.88888888888889</v>
      </c>
      <c r="D178" s="357">
        <f>ROUND(C178,-1)</f>
        <v>150</v>
      </c>
      <c r="E178" s="354">
        <v>150</v>
      </c>
      <c r="F178" s="121"/>
      <c r="G178" s="121"/>
    </row>
    <row r="179" spans="1:7" ht="12.75">
      <c r="A179" s="121"/>
      <c r="B179" s="358">
        <v>400</v>
      </c>
      <c r="C179" s="359">
        <f t="shared" si="6"/>
        <v>204.44444444444443</v>
      </c>
      <c r="D179" s="357">
        <f>ROUND(C179,-1)</f>
        <v>200</v>
      </c>
      <c r="E179" s="354">
        <v>200</v>
      </c>
      <c r="F179" s="121"/>
      <c r="G179" s="121"/>
    </row>
    <row r="180" spans="1:7" ht="12.75">
      <c r="A180" s="121"/>
      <c r="B180" s="360">
        <v>600</v>
      </c>
      <c r="C180" s="361">
        <f t="shared" si="6"/>
        <v>315.55555555555554</v>
      </c>
      <c r="D180" s="362">
        <f>ROUND(C180,-1)</f>
        <v>320</v>
      </c>
      <c r="E180" s="354">
        <v>320</v>
      </c>
      <c r="F180" s="121"/>
      <c r="G180" s="121"/>
    </row>
    <row r="181" spans="1:7" ht="13.5" thickBot="1">
      <c r="A181" s="121"/>
      <c r="B181" s="363">
        <v>1500</v>
      </c>
      <c r="C181" s="364">
        <f t="shared" si="6"/>
        <v>815.5555555555555</v>
      </c>
      <c r="D181" s="365">
        <f>ROUND(C181,-1)</f>
        <v>820</v>
      </c>
      <c r="E181" s="366">
        <v>820</v>
      </c>
      <c r="F181" s="121"/>
      <c r="G181" s="121"/>
    </row>
    <row r="182" spans="2:4" ht="12.75">
      <c r="B182" s="53"/>
      <c r="C182" s="53"/>
      <c r="D182" s="53"/>
    </row>
    <row r="183" spans="1:6" ht="17.25">
      <c r="A183" s="22" t="s">
        <v>202</v>
      </c>
      <c r="D183" s="10" t="s">
        <v>35</v>
      </c>
      <c r="E183" s="6">
        <v>16.02</v>
      </c>
      <c r="F183" s="2" t="s">
        <v>195</v>
      </c>
    </row>
    <row r="184" ht="14.25">
      <c r="A184" s="2"/>
    </row>
    <row r="185" spans="1:7" ht="35.25" customHeight="1">
      <c r="A185" s="12" t="s">
        <v>0</v>
      </c>
      <c r="B185" s="379" t="s">
        <v>325</v>
      </c>
      <c r="C185" s="385"/>
      <c r="D185" s="385"/>
      <c r="E185" s="385"/>
      <c r="F185" s="386"/>
      <c r="G185" s="387"/>
    </row>
    <row r="186" spans="1:2" ht="16.5">
      <c r="A186" s="2"/>
      <c r="B186" s="2" t="s">
        <v>215</v>
      </c>
    </row>
    <row r="187" ht="13.5" thickBot="1"/>
    <row r="188" spans="2:5" ht="27.75" thickBot="1">
      <c r="B188" s="17" t="s">
        <v>29</v>
      </c>
      <c r="C188" s="37" t="s">
        <v>36</v>
      </c>
      <c r="D188" s="43" t="s">
        <v>365</v>
      </c>
      <c r="E188" s="315" t="s">
        <v>324</v>
      </c>
    </row>
    <row r="189" spans="2:8" ht="12.75">
      <c r="B189" s="99">
        <v>70</v>
      </c>
      <c r="C189" s="199">
        <f>+$B189*$E$183</f>
        <v>1121.3999999999999</v>
      </c>
      <c r="D189" s="41">
        <v>1120</v>
      </c>
      <c r="E189" s="134">
        <v>1120</v>
      </c>
      <c r="G189" s="18"/>
      <c r="H189" s="18"/>
    </row>
    <row r="190" spans="2:8" ht="12.75">
      <c r="B190" s="71">
        <v>90</v>
      </c>
      <c r="C190" s="200">
        <f>+$B190*$E$183</f>
        <v>1441.8</v>
      </c>
      <c r="D190" s="35">
        <v>1440</v>
      </c>
      <c r="E190" s="132">
        <v>1440</v>
      </c>
      <c r="G190" s="18"/>
      <c r="H190" s="18"/>
    </row>
    <row r="191" spans="2:8" ht="12.75">
      <c r="B191" s="71">
        <v>105</v>
      </c>
      <c r="C191" s="200">
        <f>+$B191*$E$183</f>
        <v>1682.1</v>
      </c>
      <c r="D191" s="35">
        <v>1680</v>
      </c>
      <c r="E191" s="132">
        <v>1680</v>
      </c>
      <c r="G191" s="18"/>
      <c r="H191" s="18"/>
    </row>
    <row r="192" spans="2:8" ht="12.75">
      <c r="B192" s="71">
        <v>110</v>
      </c>
      <c r="C192" s="200">
        <f>+$B192*$E$183</f>
        <v>1762.2</v>
      </c>
      <c r="D192" s="35">
        <v>1760</v>
      </c>
      <c r="E192" s="132">
        <v>1760</v>
      </c>
      <c r="G192" s="18"/>
      <c r="H192" s="18"/>
    </row>
    <row r="193" spans="2:8" ht="12.75">
      <c r="B193" s="275">
        <v>115</v>
      </c>
      <c r="C193" s="276">
        <f>+$B193*$E$183</f>
        <v>1842.3</v>
      </c>
      <c r="D193" s="277">
        <v>1840</v>
      </c>
      <c r="E193" s="133">
        <v>1840</v>
      </c>
      <c r="G193" s="18"/>
      <c r="H193" s="18"/>
    </row>
    <row r="194" spans="2:8" ht="12.75">
      <c r="B194" s="71">
        <v>120</v>
      </c>
      <c r="C194" s="200">
        <f aca="true" t="shared" si="7" ref="C194:C199">+$B194*$E$183</f>
        <v>1922.3999999999999</v>
      </c>
      <c r="D194" s="35">
        <v>1920</v>
      </c>
      <c r="E194" s="132">
        <v>1920</v>
      </c>
      <c r="G194" s="18"/>
      <c r="H194" s="18"/>
    </row>
    <row r="195" spans="2:8" ht="12.75">
      <c r="B195" s="71">
        <v>140</v>
      </c>
      <c r="C195" s="200">
        <f t="shared" si="7"/>
        <v>2242.7999999999997</v>
      </c>
      <c r="D195" s="35">
        <v>2240</v>
      </c>
      <c r="E195" s="132">
        <v>2240</v>
      </c>
      <c r="G195" s="18"/>
      <c r="H195" s="18"/>
    </row>
    <row r="196" spans="2:8" ht="12.75">
      <c r="B196" s="71">
        <v>144</v>
      </c>
      <c r="C196" s="200">
        <f t="shared" si="7"/>
        <v>2306.88</v>
      </c>
      <c r="D196" s="35">
        <v>2310</v>
      </c>
      <c r="E196" s="132">
        <v>2310</v>
      </c>
      <c r="G196" s="18"/>
      <c r="H196" s="18"/>
    </row>
    <row r="197" spans="2:8" ht="12.75">
      <c r="B197" s="71">
        <v>145</v>
      </c>
      <c r="C197" s="200">
        <f t="shared" si="7"/>
        <v>2322.9</v>
      </c>
      <c r="D197" s="35">
        <v>2320</v>
      </c>
      <c r="E197" s="132">
        <v>2320</v>
      </c>
      <c r="G197" s="18"/>
      <c r="H197" s="18"/>
    </row>
    <row r="198" spans="2:8" ht="12.75">
      <c r="B198" s="71">
        <v>150</v>
      </c>
      <c r="C198" s="200">
        <f t="shared" si="7"/>
        <v>2403</v>
      </c>
      <c r="D198" s="35">
        <v>2400</v>
      </c>
      <c r="E198" s="132">
        <v>2400</v>
      </c>
      <c r="G198" s="18"/>
      <c r="H198" s="18"/>
    </row>
    <row r="199" spans="1:8" ht="12.75" customHeight="1" thickBot="1">
      <c r="A199" s="4"/>
      <c r="B199" s="70">
        <v>155</v>
      </c>
      <c r="C199" s="201">
        <f t="shared" si="7"/>
        <v>2483.1</v>
      </c>
      <c r="D199" s="36">
        <v>2480</v>
      </c>
      <c r="E199" s="180">
        <v>2480</v>
      </c>
      <c r="G199" s="18"/>
      <c r="H199" s="18"/>
    </row>
    <row r="201" ht="12.75">
      <c r="A201" s="26" t="s">
        <v>47</v>
      </c>
    </row>
    <row r="202" ht="12.75">
      <c r="A202" s="23" t="s">
        <v>366</v>
      </c>
    </row>
    <row r="204" spans="1:6" ht="15.75">
      <c r="A204" s="22" t="s">
        <v>326</v>
      </c>
      <c r="D204" s="10" t="s">
        <v>38</v>
      </c>
      <c r="E204" s="6">
        <v>6.895</v>
      </c>
      <c r="F204" t="s">
        <v>37</v>
      </c>
    </row>
    <row r="205" spans="1:7" ht="14.25">
      <c r="A205" s="2"/>
      <c r="B205" s="121"/>
      <c r="C205" s="121"/>
      <c r="D205" s="121"/>
      <c r="E205" s="121"/>
      <c r="F205" s="121"/>
      <c r="G205" s="121"/>
    </row>
    <row r="206" spans="1:7" ht="47.25" customHeight="1">
      <c r="A206" s="12" t="s">
        <v>0</v>
      </c>
      <c r="B206" s="388" t="s">
        <v>284</v>
      </c>
      <c r="C206" s="389"/>
      <c r="D206" s="389"/>
      <c r="E206" s="389"/>
      <c r="F206" s="389"/>
      <c r="G206" s="389"/>
    </row>
    <row r="207" spans="1:7" ht="15">
      <c r="A207" s="4"/>
      <c r="B207" s="2" t="s">
        <v>327</v>
      </c>
      <c r="C207" s="121"/>
      <c r="D207" s="121"/>
      <c r="E207" s="121"/>
      <c r="F207" s="121"/>
      <c r="G207" s="121"/>
    </row>
    <row r="208" spans="2:7" ht="14.25">
      <c r="B208" s="2" t="s">
        <v>194</v>
      </c>
      <c r="C208" s="121"/>
      <c r="D208" s="121"/>
      <c r="E208" s="121"/>
      <c r="F208" s="121"/>
      <c r="G208" s="121"/>
    </row>
    <row r="209" spans="2:7" ht="12.75">
      <c r="B209" s="121"/>
      <c r="C209" s="121"/>
      <c r="D209" s="121"/>
      <c r="E209" s="121"/>
      <c r="F209" s="121"/>
      <c r="G209" s="121"/>
    </row>
    <row r="210" ht="13.5" thickBot="1"/>
    <row r="211" spans="2:5" ht="26.25" thickBot="1">
      <c r="B211" s="17" t="s">
        <v>1</v>
      </c>
      <c r="C211" s="37" t="s">
        <v>39</v>
      </c>
      <c r="D211" s="187" t="s">
        <v>367</v>
      </c>
      <c r="E211" s="315" t="s">
        <v>329</v>
      </c>
    </row>
    <row r="212" spans="2:7" s="23" customFormat="1" ht="12.75">
      <c r="B212" s="190">
        <v>50</v>
      </c>
      <c r="C212" s="191">
        <f aca="true" t="shared" si="8" ref="C212:D226">+$B212*$E$204/1000</f>
        <v>0.34475</v>
      </c>
      <c r="D212" s="192">
        <f t="shared" si="8"/>
        <v>0.34475</v>
      </c>
      <c r="E212" s="197">
        <v>0.35</v>
      </c>
      <c r="F212"/>
      <c r="G212"/>
    </row>
    <row r="213" spans="2:5" s="23" customFormat="1" ht="12.75">
      <c r="B213" s="190">
        <v>70</v>
      </c>
      <c r="C213" s="191">
        <f t="shared" si="8"/>
        <v>0.48264999999999997</v>
      </c>
      <c r="D213" s="192">
        <f t="shared" si="8"/>
        <v>0.48264999999999997</v>
      </c>
      <c r="E213" s="144">
        <v>0.5</v>
      </c>
    </row>
    <row r="214" spans="2:5" ht="12.75">
      <c r="B214" s="71">
        <v>80</v>
      </c>
      <c r="C214" s="74">
        <f t="shared" si="8"/>
        <v>0.5515999999999999</v>
      </c>
      <c r="D214" s="188">
        <f t="shared" si="8"/>
        <v>0.5515999999999999</v>
      </c>
      <c r="E214" s="197">
        <v>0.55</v>
      </c>
    </row>
    <row r="215" spans="2:5" ht="12.75">
      <c r="B215" s="71">
        <v>100</v>
      </c>
      <c r="C215" s="74">
        <f t="shared" si="8"/>
        <v>0.6895</v>
      </c>
      <c r="D215" s="188">
        <f t="shared" si="8"/>
        <v>0.6895</v>
      </c>
      <c r="E215" s="144">
        <v>0.7</v>
      </c>
    </row>
    <row r="216" spans="2:5" ht="12.75">
      <c r="B216" s="71">
        <v>125</v>
      </c>
      <c r="C216" s="74">
        <f t="shared" si="8"/>
        <v>0.861875</v>
      </c>
      <c r="D216" s="188">
        <f t="shared" si="8"/>
        <v>0.861875</v>
      </c>
      <c r="E216" s="144">
        <v>0.9</v>
      </c>
    </row>
    <row r="217" spans="2:5" ht="12.75">
      <c r="B217" s="71">
        <v>150</v>
      </c>
      <c r="C217" s="74">
        <f t="shared" si="8"/>
        <v>1.03425</v>
      </c>
      <c r="D217" s="189">
        <f t="shared" si="8"/>
        <v>1.03425</v>
      </c>
      <c r="E217" s="144">
        <v>1</v>
      </c>
    </row>
    <row r="218" spans="2:5" ht="12.75">
      <c r="B218" s="71">
        <v>200</v>
      </c>
      <c r="C218" s="74">
        <f t="shared" si="8"/>
        <v>1.379</v>
      </c>
      <c r="D218" s="189">
        <f t="shared" si="8"/>
        <v>1.379</v>
      </c>
      <c r="E218" s="144">
        <v>1.4</v>
      </c>
    </row>
    <row r="219" spans="2:5" ht="12.75">
      <c r="B219" s="71">
        <v>225</v>
      </c>
      <c r="C219" s="74">
        <f t="shared" si="8"/>
        <v>1.551375</v>
      </c>
      <c r="D219" s="189">
        <f t="shared" si="8"/>
        <v>1.551375</v>
      </c>
      <c r="E219" s="144">
        <v>1.6</v>
      </c>
    </row>
    <row r="220" spans="2:5" ht="12.75">
      <c r="B220" s="71">
        <v>250</v>
      </c>
      <c r="C220" s="74">
        <f t="shared" si="8"/>
        <v>1.72375</v>
      </c>
      <c r="D220" s="189">
        <f t="shared" si="8"/>
        <v>1.72375</v>
      </c>
      <c r="E220" s="144">
        <v>1.7</v>
      </c>
    </row>
    <row r="221" spans="2:5" ht="12.75">
      <c r="B221" s="71">
        <v>260</v>
      </c>
      <c r="C221" s="74">
        <f t="shared" si="8"/>
        <v>1.7926999999999997</v>
      </c>
      <c r="D221" s="189">
        <f t="shared" si="8"/>
        <v>1.7926999999999997</v>
      </c>
      <c r="E221" s="144">
        <v>1.8</v>
      </c>
    </row>
    <row r="222" spans="2:5" ht="12.75">
      <c r="B222" s="71">
        <v>300</v>
      </c>
      <c r="C222" s="74">
        <f t="shared" si="8"/>
        <v>2.0685</v>
      </c>
      <c r="D222" s="189">
        <f t="shared" si="8"/>
        <v>2.0685</v>
      </c>
      <c r="E222" s="144">
        <v>2.1</v>
      </c>
    </row>
    <row r="223" spans="2:5" ht="12.75">
      <c r="B223" s="71">
        <v>400</v>
      </c>
      <c r="C223" s="74">
        <f t="shared" si="8"/>
        <v>2.758</v>
      </c>
      <c r="D223" s="189">
        <f t="shared" si="8"/>
        <v>2.758</v>
      </c>
      <c r="E223" s="144">
        <v>2.8</v>
      </c>
    </row>
    <row r="224" spans="2:5" ht="12.75">
      <c r="B224" s="71">
        <v>500</v>
      </c>
      <c r="C224" s="74">
        <f t="shared" si="8"/>
        <v>3.4475</v>
      </c>
      <c r="D224" s="189">
        <f t="shared" si="8"/>
        <v>3.4475</v>
      </c>
      <c r="E224" s="144">
        <v>3.5</v>
      </c>
    </row>
    <row r="225" spans="2:5" ht="12.75">
      <c r="B225" s="71">
        <v>700</v>
      </c>
      <c r="C225" s="74">
        <f t="shared" si="8"/>
        <v>4.8265</v>
      </c>
      <c r="D225" s="189">
        <f t="shared" si="8"/>
        <v>4.8265</v>
      </c>
      <c r="E225" s="144">
        <v>5</v>
      </c>
    </row>
    <row r="226" spans="2:5" ht="12.75">
      <c r="B226" s="71">
        <v>800</v>
      </c>
      <c r="C226" s="74">
        <f t="shared" si="8"/>
        <v>5.516</v>
      </c>
      <c r="D226" s="189">
        <f t="shared" si="8"/>
        <v>5.516</v>
      </c>
      <c r="E226" s="144">
        <v>5.5</v>
      </c>
    </row>
    <row r="227" spans="2:7" ht="12.75">
      <c r="B227" s="71">
        <v>1000</v>
      </c>
      <c r="C227" s="102">
        <f aca="true" t="shared" si="9" ref="C227:D235">+$B227*$E$204/1000</f>
        <v>6.895</v>
      </c>
      <c r="D227" s="193">
        <f t="shared" si="9"/>
        <v>6.895</v>
      </c>
      <c r="E227" s="144">
        <v>7</v>
      </c>
      <c r="F227" s="53"/>
      <c r="G227" s="53"/>
    </row>
    <row r="228" spans="2:7" ht="12.75">
      <c r="B228" s="71">
        <v>1200</v>
      </c>
      <c r="C228" s="74">
        <f t="shared" si="9"/>
        <v>8.274</v>
      </c>
      <c r="D228" s="193">
        <f t="shared" si="9"/>
        <v>8.274</v>
      </c>
      <c r="E228" s="144">
        <v>8.3</v>
      </c>
      <c r="F228" s="53"/>
      <c r="G228" s="53"/>
    </row>
    <row r="229" spans="2:7" ht="12.75">
      <c r="B229" s="71">
        <v>2000</v>
      </c>
      <c r="C229" s="74">
        <f t="shared" si="9"/>
        <v>13.79</v>
      </c>
      <c r="D229" s="194">
        <f t="shared" si="9"/>
        <v>13.79</v>
      </c>
      <c r="E229" s="132">
        <v>14</v>
      </c>
      <c r="F229" s="53"/>
      <c r="G229" s="53"/>
    </row>
    <row r="230" spans="2:7" ht="12.75">
      <c r="B230" s="71">
        <v>2500</v>
      </c>
      <c r="C230" s="74">
        <f t="shared" si="9"/>
        <v>17.2375</v>
      </c>
      <c r="D230" s="194">
        <f t="shared" si="9"/>
        <v>17.2375</v>
      </c>
      <c r="E230" s="132">
        <v>17</v>
      </c>
      <c r="F230" s="53"/>
      <c r="G230" s="53"/>
    </row>
    <row r="231" spans="2:7" ht="12.75">
      <c r="B231" s="71">
        <v>3000</v>
      </c>
      <c r="C231" s="74">
        <f t="shared" si="9"/>
        <v>20.685</v>
      </c>
      <c r="D231" s="194">
        <f t="shared" si="9"/>
        <v>20.685</v>
      </c>
      <c r="E231" s="132">
        <v>21</v>
      </c>
      <c r="F231" s="53"/>
      <c r="G231" s="53"/>
    </row>
    <row r="232" spans="2:7" ht="12.75">
      <c r="B232" s="71">
        <v>3500</v>
      </c>
      <c r="C232" s="74">
        <f t="shared" si="9"/>
        <v>24.1325</v>
      </c>
      <c r="D232" s="194">
        <f t="shared" si="9"/>
        <v>24.1325</v>
      </c>
      <c r="E232" s="132">
        <v>24</v>
      </c>
      <c r="F232" s="53"/>
      <c r="G232" s="53"/>
    </row>
    <row r="233" spans="2:7" ht="12.75">
      <c r="B233" s="71">
        <v>4000</v>
      </c>
      <c r="C233" s="74">
        <f t="shared" si="9"/>
        <v>27.58</v>
      </c>
      <c r="D233" s="194">
        <f t="shared" si="9"/>
        <v>27.58</v>
      </c>
      <c r="E233" s="132">
        <v>28</v>
      </c>
      <c r="F233" s="53"/>
      <c r="G233" s="53"/>
    </row>
    <row r="234" spans="2:7" ht="12.75">
      <c r="B234" s="71">
        <v>4440</v>
      </c>
      <c r="C234" s="74">
        <f t="shared" si="9"/>
        <v>30.613799999999998</v>
      </c>
      <c r="D234" s="194">
        <f t="shared" si="9"/>
        <v>30.613799999999998</v>
      </c>
      <c r="E234" s="132">
        <v>31</v>
      </c>
      <c r="F234" s="53"/>
      <c r="G234" s="53"/>
    </row>
    <row r="235" spans="2:7" ht="12.75">
      <c r="B235" s="71">
        <v>4500</v>
      </c>
      <c r="C235" s="74">
        <f t="shared" si="9"/>
        <v>31.027499999999996</v>
      </c>
      <c r="D235" s="194">
        <f t="shared" si="9"/>
        <v>31.027499999999996</v>
      </c>
      <c r="E235" s="132">
        <v>31</v>
      </c>
      <c r="F235" s="53"/>
      <c r="G235" s="53"/>
    </row>
    <row r="236" spans="2:7" ht="12.75">
      <c r="B236" s="71">
        <v>5000</v>
      </c>
      <c r="C236" s="74">
        <f aca="true" t="shared" si="10" ref="C236:C242">+$B236*$E$204/1000</f>
        <v>34.475</v>
      </c>
      <c r="D236" s="195">
        <v>35</v>
      </c>
      <c r="E236" s="132">
        <v>35</v>
      </c>
      <c r="F236" s="53"/>
      <c r="G236" s="53"/>
    </row>
    <row r="237" spans="2:7" ht="12.75">
      <c r="B237" s="71">
        <v>6000</v>
      </c>
      <c r="C237" s="74">
        <f t="shared" si="10"/>
        <v>41.37</v>
      </c>
      <c r="D237" s="195">
        <v>40</v>
      </c>
      <c r="E237" s="132">
        <v>40</v>
      </c>
      <c r="F237" s="53"/>
      <c r="G237" s="53"/>
    </row>
    <row r="238" spans="2:7" ht="12.75">
      <c r="B238" s="71">
        <v>8000</v>
      </c>
      <c r="C238" s="74">
        <f t="shared" si="10"/>
        <v>55.16</v>
      </c>
      <c r="D238" s="195">
        <f>+$B238*$E$204/1000</f>
        <v>55.16</v>
      </c>
      <c r="E238" s="132">
        <v>55</v>
      </c>
      <c r="F238" s="53"/>
      <c r="G238" s="53"/>
    </row>
    <row r="239" spans="2:7" ht="12.75">
      <c r="B239" s="71">
        <v>10000</v>
      </c>
      <c r="C239" s="74">
        <f t="shared" si="10"/>
        <v>68.95</v>
      </c>
      <c r="D239" s="195">
        <v>70</v>
      </c>
      <c r="E239" s="132">
        <v>70</v>
      </c>
      <c r="F239" s="53"/>
      <c r="G239" s="53"/>
    </row>
    <row r="240" spans="2:7" ht="12.75">
      <c r="B240" s="71">
        <v>11000</v>
      </c>
      <c r="C240" s="74">
        <f t="shared" si="10"/>
        <v>75.845</v>
      </c>
      <c r="D240" s="195">
        <v>75</v>
      </c>
      <c r="E240" s="132">
        <v>75</v>
      </c>
      <c r="F240" s="53"/>
      <c r="G240" s="53"/>
    </row>
    <row r="241" spans="2:7" ht="12.75">
      <c r="B241" s="71">
        <v>12000</v>
      </c>
      <c r="C241" s="74">
        <f t="shared" si="10"/>
        <v>82.74</v>
      </c>
      <c r="D241" s="195">
        <v>85</v>
      </c>
      <c r="E241" s="132">
        <v>85</v>
      </c>
      <c r="F241" s="53"/>
      <c r="G241" s="53"/>
    </row>
    <row r="242" spans="2:7" ht="13.5" thickBot="1">
      <c r="B242" s="70">
        <v>15000</v>
      </c>
      <c r="C242" s="75">
        <f t="shared" si="10"/>
        <v>103.425</v>
      </c>
      <c r="D242" s="196">
        <v>105</v>
      </c>
      <c r="E242" s="135">
        <v>105</v>
      </c>
      <c r="F242" s="53"/>
      <c r="G242" s="53"/>
    </row>
    <row r="243" spans="2:7" ht="12.75">
      <c r="B243" s="184"/>
      <c r="C243" s="185"/>
      <c r="D243" s="186"/>
      <c r="E243" s="53"/>
      <c r="F243" s="53"/>
      <c r="G243" s="53"/>
    </row>
    <row r="244" spans="1:7" ht="15.75">
      <c r="A244" s="22" t="s">
        <v>213</v>
      </c>
      <c r="B244" s="8"/>
      <c r="C244" s="19"/>
      <c r="D244" s="170" t="s">
        <v>43</v>
      </c>
      <c r="E244" s="174">
        <v>6.895</v>
      </c>
      <c r="F244" s="109" t="s">
        <v>37</v>
      </c>
      <c r="G244" s="8"/>
    </row>
    <row r="245" spans="1:7" ht="12.75">
      <c r="A245" s="109"/>
      <c r="B245" s="8"/>
      <c r="C245" s="19"/>
      <c r="D245" s="18"/>
      <c r="E245" s="109"/>
      <c r="F245" s="109"/>
      <c r="G245" s="8"/>
    </row>
    <row r="246" spans="1:7" ht="14.25">
      <c r="A246" s="21" t="s">
        <v>0</v>
      </c>
      <c r="B246" s="378" t="s">
        <v>328</v>
      </c>
      <c r="C246" s="378"/>
      <c r="D246" s="378"/>
      <c r="E246" s="378"/>
      <c r="F246" s="378"/>
      <c r="G246" s="378"/>
    </row>
    <row r="247" spans="1:7" ht="14.25">
      <c r="A247" s="121"/>
      <c r="B247" s="2" t="s">
        <v>368</v>
      </c>
      <c r="C247" s="121"/>
      <c r="D247" s="121"/>
      <c r="E247" s="121"/>
      <c r="F247" s="121"/>
      <c r="G247" s="121"/>
    </row>
    <row r="248" spans="1:7" ht="15" thickBot="1">
      <c r="A248" s="2"/>
      <c r="B248" s="121"/>
      <c r="C248" s="121"/>
      <c r="D248" s="121"/>
      <c r="E248" s="121"/>
      <c r="F248" s="121"/>
      <c r="G248" s="121"/>
    </row>
    <row r="249" spans="1:7" ht="26.25" thickBot="1">
      <c r="A249" s="121"/>
      <c r="B249" s="9" t="s">
        <v>214</v>
      </c>
      <c r="C249" s="37" t="s">
        <v>39</v>
      </c>
      <c r="D249" s="16" t="s">
        <v>367</v>
      </c>
      <c r="E249" s="315" t="s">
        <v>329</v>
      </c>
      <c r="F249" s="121"/>
      <c r="G249" s="121"/>
    </row>
    <row r="250" spans="1:7" ht="13.5" thickBot="1">
      <c r="A250" s="121"/>
      <c r="B250" s="173">
        <v>29000000</v>
      </c>
      <c r="C250" s="202">
        <f>B250*$E$244/1000</f>
        <v>199955</v>
      </c>
      <c r="D250" s="314">
        <f>ROUND(C250,-4)</f>
        <v>200000</v>
      </c>
      <c r="E250" s="198" t="s">
        <v>330</v>
      </c>
      <c r="F250" s="121"/>
      <c r="G250" s="121"/>
    </row>
    <row r="251" ht="14.25">
      <c r="A251" s="2"/>
    </row>
    <row r="252" ht="15.75">
      <c r="A252" s="22" t="s">
        <v>203</v>
      </c>
    </row>
    <row r="253" ht="15.75">
      <c r="A253" s="22"/>
    </row>
    <row r="254" spans="1:5" ht="14.25">
      <c r="A254" s="1"/>
      <c r="D254" s="20" t="s">
        <v>42</v>
      </c>
      <c r="E254" s="11">
        <v>0.08304</v>
      </c>
    </row>
    <row r="255" ht="14.25">
      <c r="A255" s="1"/>
    </row>
    <row r="256" spans="1:7" ht="29.25" customHeight="1">
      <c r="A256" s="12" t="s">
        <v>0</v>
      </c>
      <c r="B256" s="388" t="s">
        <v>265</v>
      </c>
      <c r="C256" s="385"/>
      <c r="D256" s="385"/>
      <c r="E256" s="385"/>
      <c r="F256" s="387"/>
      <c r="G256" s="387"/>
    </row>
    <row r="257" ht="14.25">
      <c r="B257" s="7" t="s">
        <v>40</v>
      </c>
    </row>
    <row r="258" ht="15">
      <c r="A258" s="4" t="s">
        <v>404</v>
      </c>
    </row>
    <row r="259" ht="13.5" thickBot="1"/>
    <row r="260" spans="2:5" ht="26.25" thickBot="1">
      <c r="B260" s="17" t="s">
        <v>26</v>
      </c>
      <c r="C260" s="39" t="s">
        <v>41</v>
      </c>
      <c r="D260" s="227" t="s">
        <v>369</v>
      </c>
      <c r="E260" s="226" t="s">
        <v>352</v>
      </c>
    </row>
    <row r="261" spans="2:5" ht="12.75">
      <c r="B261" s="138">
        <v>0.1</v>
      </c>
      <c r="C261" s="203">
        <f aca="true" t="shared" si="11" ref="C261:C293">+B261*$E$254</f>
        <v>0.008304</v>
      </c>
      <c r="D261" s="204">
        <f>C261</f>
        <v>0.008304</v>
      </c>
      <c r="E261" s="211">
        <v>0.008304</v>
      </c>
    </row>
    <row r="262" spans="2:5" ht="12.75">
      <c r="B262" s="105">
        <v>0.6</v>
      </c>
      <c r="C262" s="106">
        <f t="shared" si="11"/>
        <v>0.049824</v>
      </c>
      <c r="D262" s="107">
        <v>0.05</v>
      </c>
      <c r="E262" s="212">
        <v>0.05</v>
      </c>
    </row>
    <row r="263" spans="2:5" ht="12.75">
      <c r="B263" s="33">
        <v>0.75</v>
      </c>
      <c r="C263" s="72">
        <f t="shared" si="11"/>
        <v>0.06228</v>
      </c>
      <c r="D263" s="44">
        <v>0.062</v>
      </c>
      <c r="E263" s="212">
        <v>0.062</v>
      </c>
    </row>
    <row r="264" spans="2:5" ht="12.75">
      <c r="B264" s="33">
        <v>1</v>
      </c>
      <c r="C264" s="72">
        <f t="shared" si="11"/>
        <v>0.08304</v>
      </c>
      <c r="D264" s="44">
        <v>0.083</v>
      </c>
      <c r="E264" s="212">
        <v>0.083</v>
      </c>
    </row>
    <row r="265" spans="2:5" ht="12.75">
      <c r="B265" s="33">
        <v>1.25</v>
      </c>
      <c r="C265" s="72">
        <f t="shared" si="11"/>
        <v>0.1038</v>
      </c>
      <c r="D265" s="57">
        <v>0.1</v>
      </c>
      <c r="E265" s="197">
        <v>0.1</v>
      </c>
    </row>
    <row r="266" spans="2:5" ht="12.75">
      <c r="B266" s="33">
        <v>1.33</v>
      </c>
      <c r="C266" s="72">
        <f t="shared" si="11"/>
        <v>0.1104432</v>
      </c>
      <c r="D266" s="57">
        <v>0.11</v>
      </c>
      <c r="E266" s="197">
        <v>0.11</v>
      </c>
    </row>
    <row r="267" spans="2:5" ht="12.75">
      <c r="B267" s="33">
        <v>1.7</v>
      </c>
      <c r="C267" s="72">
        <f t="shared" si="11"/>
        <v>0.141168</v>
      </c>
      <c r="D267" s="57">
        <v>0.14</v>
      </c>
      <c r="E267" s="197">
        <v>0.14</v>
      </c>
    </row>
    <row r="268" spans="2:5" ht="12.75">
      <c r="B268" s="33">
        <v>1.9</v>
      </c>
      <c r="C268" s="72">
        <f t="shared" si="11"/>
        <v>0.157776</v>
      </c>
      <c r="D268" s="57">
        <v>0.16</v>
      </c>
      <c r="E268" s="197">
        <v>0.16</v>
      </c>
    </row>
    <row r="269" spans="2:5" ht="12.75">
      <c r="B269" s="33">
        <v>2</v>
      </c>
      <c r="C269" s="72">
        <f t="shared" si="11"/>
        <v>0.16608</v>
      </c>
      <c r="D269" s="57">
        <v>0.17</v>
      </c>
      <c r="E269" s="197">
        <v>0.17</v>
      </c>
    </row>
    <row r="270" spans="2:5" ht="12.75">
      <c r="B270" s="33">
        <v>2.66</v>
      </c>
      <c r="C270" s="72">
        <f t="shared" si="11"/>
        <v>0.2208864</v>
      </c>
      <c r="D270" s="57">
        <v>0.22</v>
      </c>
      <c r="E270" s="197">
        <v>0.22</v>
      </c>
    </row>
    <row r="271" spans="2:5" ht="12.75">
      <c r="B271" s="33">
        <v>3</v>
      </c>
      <c r="C271" s="72">
        <f t="shared" si="11"/>
        <v>0.24912</v>
      </c>
      <c r="D271" s="57">
        <v>0.25</v>
      </c>
      <c r="E271" s="197">
        <v>0.25</v>
      </c>
    </row>
    <row r="272" spans="2:5" ht="12.75">
      <c r="B272" s="33">
        <v>3.3</v>
      </c>
      <c r="C272" s="72">
        <f t="shared" si="11"/>
        <v>0.274032</v>
      </c>
      <c r="D272" s="57">
        <v>0.27</v>
      </c>
      <c r="E272" s="197">
        <v>0.27</v>
      </c>
    </row>
    <row r="273" spans="2:5" ht="12.75">
      <c r="B273" s="33">
        <v>3.5</v>
      </c>
      <c r="C273" s="72">
        <f t="shared" si="11"/>
        <v>0.29064</v>
      </c>
      <c r="D273" s="57">
        <v>0.29</v>
      </c>
      <c r="E273" s="197">
        <v>0.29</v>
      </c>
    </row>
    <row r="274" spans="2:5" ht="12.75">
      <c r="B274" s="33">
        <v>4</v>
      </c>
      <c r="C274" s="72">
        <f t="shared" si="11"/>
        <v>0.33216</v>
      </c>
      <c r="D274" s="57">
        <v>0.33</v>
      </c>
      <c r="E274" s="197">
        <v>0.33</v>
      </c>
    </row>
    <row r="275" spans="2:5" ht="12.75">
      <c r="B275" s="33">
        <v>5</v>
      </c>
      <c r="C275" s="72">
        <f t="shared" si="11"/>
        <v>0.4152</v>
      </c>
      <c r="D275" s="57">
        <v>0.42</v>
      </c>
      <c r="E275" s="197">
        <v>0.42</v>
      </c>
    </row>
    <row r="276" spans="2:5" ht="12.75">
      <c r="B276" s="33">
        <v>6</v>
      </c>
      <c r="C276" s="72">
        <f t="shared" si="11"/>
        <v>0.49824</v>
      </c>
      <c r="D276" s="213">
        <v>0.5</v>
      </c>
      <c r="E276" s="197">
        <v>0.5</v>
      </c>
    </row>
    <row r="277" spans="2:5" ht="12.75">
      <c r="B277" s="33">
        <v>6.7</v>
      </c>
      <c r="C277" s="72">
        <f t="shared" si="11"/>
        <v>0.5563680000000001</v>
      </c>
      <c r="D277" s="213">
        <v>0.56</v>
      </c>
      <c r="E277" s="216">
        <v>0.56</v>
      </c>
    </row>
    <row r="278" spans="2:5" ht="12.75">
      <c r="B278" s="33">
        <v>7</v>
      </c>
      <c r="C278" s="72">
        <f t="shared" si="11"/>
        <v>0.58128</v>
      </c>
      <c r="D278" s="213">
        <v>0.58</v>
      </c>
      <c r="E278" s="216">
        <v>0.58</v>
      </c>
    </row>
    <row r="279" spans="2:5" ht="12.75">
      <c r="B279" s="33">
        <v>7.5</v>
      </c>
      <c r="C279" s="72">
        <f t="shared" si="11"/>
        <v>0.6228</v>
      </c>
      <c r="D279" s="213">
        <v>0.62</v>
      </c>
      <c r="E279" s="216">
        <v>0.62</v>
      </c>
    </row>
    <row r="280" spans="2:5" ht="12.75">
      <c r="B280" s="33">
        <v>8</v>
      </c>
      <c r="C280" s="72">
        <f t="shared" si="11"/>
        <v>0.66432</v>
      </c>
      <c r="D280" s="213">
        <v>0.66</v>
      </c>
      <c r="E280" s="216">
        <v>0.66</v>
      </c>
    </row>
    <row r="281" spans="2:5" ht="12.75">
      <c r="B281" s="33">
        <v>10</v>
      </c>
      <c r="C281" s="72">
        <f t="shared" si="11"/>
        <v>0.8304</v>
      </c>
      <c r="D281" s="213">
        <v>0.83</v>
      </c>
      <c r="E281" s="216">
        <v>0.83</v>
      </c>
    </row>
    <row r="282" spans="2:5" ht="12.75">
      <c r="B282" s="33">
        <v>12</v>
      </c>
      <c r="C282" s="72">
        <f t="shared" si="11"/>
        <v>0.99648</v>
      </c>
      <c r="D282" s="193">
        <v>1</v>
      </c>
      <c r="E282" s="217">
        <v>1</v>
      </c>
    </row>
    <row r="283" spans="2:5" ht="12.75">
      <c r="B283" s="33">
        <v>15</v>
      </c>
      <c r="C283" s="72">
        <f t="shared" si="11"/>
        <v>1.2456</v>
      </c>
      <c r="D283" s="193">
        <v>1.2</v>
      </c>
      <c r="E283" s="217">
        <v>1.2</v>
      </c>
    </row>
    <row r="284" spans="2:5" ht="12.75">
      <c r="B284" s="33">
        <v>16</v>
      </c>
      <c r="C284" s="72">
        <f t="shared" si="11"/>
        <v>1.32864</v>
      </c>
      <c r="D284" s="193">
        <v>1.3</v>
      </c>
      <c r="E284" s="217">
        <v>1.3</v>
      </c>
    </row>
    <row r="285" spans="2:5" ht="12.75">
      <c r="B285" s="33">
        <v>20</v>
      </c>
      <c r="C285" s="72">
        <f t="shared" si="11"/>
        <v>1.6608</v>
      </c>
      <c r="D285" s="193">
        <v>1.7</v>
      </c>
      <c r="E285" s="217">
        <v>1.7</v>
      </c>
    </row>
    <row r="286" spans="2:5" ht="12.75">
      <c r="B286" s="33">
        <v>25</v>
      </c>
      <c r="C286" s="72">
        <f t="shared" si="11"/>
        <v>2.076</v>
      </c>
      <c r="D286" s="193">
        <v>2.1</v>
      </c>
      <c r="E286" s="217">
        <v>2.1</v>
      </c>
    </row>
    <row r="287" spans="2:5" ht="12.75">
      <c r="B287" s="33">
        <v>33</v>
      </c>
      <c r="C287" s="72">
        <f t="shared" si="11"/>
        <v>2.74032</v>
      </c>
      <c r="D287" s="193">
        <v>2.7</v>
      </c>
      <c r="E287" s="217">
        <v>2.7</v>
      </c>
    </row>
    <row r="288" spans="2:5" ht="12.75">
      <c r="B288" s="33">
        <v>40</v>
      </c>
      <c r="C288" s="72">
        <f t="shared" si="11"/>
        <v>3.3216</v>
      </c>
      <c r="D288" s="193">
        <v>3.3</v>
      </c>
      <c r="E288" s="217">
        <v>3.3</v>
      </c>
    </row>
    <row r="289" spans="2:5" ht="12.75">
      <c r="B289" s="33">
        <v>50</v>
      </c>
      <c r="C289" s="72">
        <f t="shared" si="11"/>
        <v>4.152</v>
      </c>
      <c r="D289" s="193">
        <v>4.2</v>
      </c>
      <c r="E289" s="217">
        <v>4.2</v>
      </c>
    </row>
    <row r="290" spans="2:5" ht="12.75">
      <c r="B290" s="33">
        <v>65</v>
      </c>
      <c r="C290" s="72">
        <f t="shared" si="11"/>
        <v>5.397600000000001</v>
      </c>
      <c r="D290" s="193">
        <v>5.4</v>
      </c>
      <c r="E290" s="217">
        <v>5.4</v>
      </c>
    </row>
    <row r="291" spans="2:5" ht="12.75">
      <c r="B291" s="33">
        <v>100</v>
      </c>
      <c r="C291" s="72">
        <f t="shared" si="11"/>
        <v>8.304</v>
      </c>
      <c r="D291" s="193">
        <v>8.3</v>
      </c>
      <c r="E291" s="217">
        <v>8.3</v>
      </c>
    </row>
    <row r="292" spans="2:5" ht="12.75">
      <c r="B292" s="33">
        <v>160</v>
      </c>
      <c r="C292" s="72">
        <f t="shared" si="11"/>
        <v>13.2864</v>
      </c>
      <c r="D292" s="214">
        <v>13</v>
      </c>
      <c r="E292" s="218">
        <v>13</v>
      </c>
    </row>
    <row r="293" spans="1:5" ht="15" thickBot="1">
      <c r="A293" s="2"/>
      <c r="B293" s="34">
        <v>57000</v>
      </c>
      <c r="C293" s="73">
        <f t="shared" si="11"/>
        <v>4733.28</v>
      </c>
      <c r="D293" s="215">
        <v>4700</v>
      </c>
      <c r="E293" s="219">
        <v>4700</v>
      </c>
    </row>
    <row r="294" ht="14.25">
      <c r="A294" s="2"/>
    </row>
    <row r="295" spans="1:7" ht="33" customHeight="1">
      <c r="A295" s="420" t="s">
        <v>264</v>
      </c>
      <c r="B295" s="420"/>
      <c r="C295" s="420"/>
      <c r="D295" s="420"/>
      <c r="E295" s="420"/>
      <c r="F295" s="420"/>
      <c r="G295" s="420"/>
    </row>
    <row r="296" ht="14.25">
      <c r="A296" s="2"/>
    </row>
    <row r="297" ht="15">
      <c r="A297" s="2" t="s">
        <v>193</v>
      </c>
    </row>
    <row r="298" ht="12.75">
      <c r="A298" t="s">
        <v>176</v>
      </c>
    </row>
    <row r="299" ht="12.75">
      <c r="A299" t="s">
        <v>184</v>
      </c>
    </row>
    <row r="300" spans="1:5" ht="12.75">
      <c r="A300" t="s">
        <v>184</v>
      </c>
      <c r="E300" t="s">
        <v>40</v>
      </c>
    </row>
    <row r="301" ht="12.75">
      <c r="A301" t="s">
        <v>183</v>
      </c>
    </row>
    <row r="302" ht="12.75">
      <c r="A302" t="s">
        <v>182</v>
      </c>
    </row>
    <row r="303" ht="15" thickBot="1">
      <c r="A303" s="3"/>
    </row>
    <row r="304" spans="1:7" ht="26.25" thickBot="1">
      <c r="A304" s="205" t="s">
        <v>409</v>
      </c>
      <c r="B304" s="38" t="s">
        <v>331</v>
      </c>
      <c r="C304" s="109"/>
      <c r="D304" s="232"/>
      <c r="E304" s="313" t="s">
        <v>409</v>
      </c>
      <c r="F304" s="313" t="s">
        <v>401</v>
      </c>
      <c r="G304" s="231" t="s">
        <v>388</v>
      </c>
    </row>
    <row r="305" spans="1:7" ht="13.5" thickBot="1">
      <c r="A305" s="423" t="s">
        <v>56</v>
      </c>
      <c r="B305" s="424"/>
      <c r="C305" s="109" t="s">
        <v>259</v>
      </c>
      <c r="D305" s="6"/>
      <c r="E305" s="409" t="s">
        <v>186</v>
      </c>
      <c r="F305" s="425"/>
      <c r="G305" s="285" t="s">
        <v>332</v>
      </c>
    </row>
    <row r="306" spans="1:7" ht="13.5" thickBot="1">
      <c r="A306" s="40">
        <v>36</v>
      </c>
      <c r="B306" s="45">
        <v>250</v>
      </c>
      <c r="C306" s="109" t="s">
        <v>260</v>
      </c>
      <c r="D306" s="6"/>
      <c r="E306" s="105">
        <v>36</v>
      </c>
      <c r="F306" s="228">
        <v>250</v>
      </c>
      <c r="G306" s="284">
        <v>250</v>
      </c>
    </row>
    <row r="307" spans="1:7" ht="14.25">
      <c r="A307" s="423" t="s">
        <v>55</v>
      </c>
      <c r="B307" s="424"/>
      <c r="C307" s="109" t="s">
        <v>258</v>
      </c>
      <c r="D307" s="6"/>
      <c r="E307" s="105">
        <v>40</v>
      </c>
      <c r="F307" s="228" t="s">
        <v>333</v>
      </c>
      <c r="G307" s="278">
        <v>280</v>
      </c>
    </row>
    <row r="308" spans="1:7" ht="12.75">
      <c r="A308" s="40">
        <v>56</v>
      </c>
      <c r="B308" s="45">
        <v>385</v>
      </c>
      <c r="C308" s="109"/>
      <c r="D308" s="6"/>
      <c r="E308" s="105">
        <v>42</v>
      </c>
      <c r="F308" s="228">
        <v>290</v>
      </c>
      <c r="G308" s="278">
        <v>290</v>
      </c>
    </row>
    <row r="309" spans="1:7" ht="12.75">
      <c r="A309" s="105">
        <v>65</v>
      </c>
      <c r="B309" s="206">
        <v>450</v>
      </c>
      <c r="C309" s="109"/>
      <c r="D309" s="6"/>
      <c r="E309" s="33">
        <v>46</v>
      </c>
      <c r="F309" s="229">
        <v>315</v>
      </c>
      <c r="G309" s="278">
        <v>315</v>
      </c>
    </row>
    <row r="310" spans="1:7" ht="15" thickBot="1">
      <c r="A310" s="105">
        <v>70</v>
      </c>
      <c r="B310" s="206">
        <v>485</v>
      </c>
      <c r="C310" s="109"/>
      <c r="D310" s="6"/>
      <c r="E310" s="33">
        <v>50</v>
      </c>
      <c r="F310" s="229" t="s">
        <v>334</v>
      </c>
      <c r="G310" s="278">
        <v>350</v>
      </c>
    </row>
    <row r="311" spans="1:7" ht="12.75">
      <c r="A311" s="423" t="s">
        <v>60</v>
      </c>
      <c r="B311" s="424"/>
      <c r="C311" s="109" t="s">
        <v>259</v>
      </c>
      <c r="D311" s="6"/>
      <c r="E311" s="33">
        <v>55</v>
      </c>
      <c r="F311" s="229">
        <v>380</v>
      </c>
      <c r="G311" s="278">
        <v>380</v>
      </c>
    </row>
    <row r="312" spans="1:7" ht="12.75">
      <c r="A312" s="40">
        <v>42</v>
      </c>
      <c r="B312" s="45">
        <v>290</v>
      </c>
      <c r="C312" s="109" t="s">
        <v>260</v>
      </c>
      <c r="D312" s="6"/>
      <c r="E312" s="33">
        <v>56</v>
      </c>
      <c r="F312" s="229">
        <v>385</v>
      </c>
      <c r="G312" s="278">
        <v>385</v>
      </c>
    </row>
    <row r="313" spans="1:7" ht="14.25">
      <c r="A313" s="33">
        <v>46</v>
      </c>
      <c r="B313" s="31">
        <v>315</v>
      </c>
      <c r="C313" s="109"/>
      <c r="D313" s="6"/>
      <c r="E313" s="33">
        <v>60</v>
      </c>
      <c r="F313" s="229" t="s">
        <v>335</v>
      </c>
      <c r="G313" s="278">
        <v>420</v>
      </c>
    </row>
    <row r="314" spans="1:7" ht="15" thickBot="1">
      <c r="A314" s="34">
        <v>50</v>
      </c>
      <c r="B314" s="68" t="s">
        <v>384</v>
      </c>
      <c r="D314" s="6"/>
      <c r="E314" s="33">
        <v>70</v>
      </c>
      <c r="F314" s="229">
        <v>485</v>
      </c>
      <c r="G314" s="279">
        <v>485</v>
      </c>
    </row>
    <row r="315" spans="1:7" ht="12.75">
      <c r="A315" s="423" t="s">
        <v>59</v>
      </c>
      <c r="B315" s="424"/>
      <c r="C315" t="s">
        <v>262</v>
      </c>
      <c r="D315" s="6"/>
      <c r="E315" s="33">
        <v>75</v>
      </c>
      <c r="F315" s="229">
        <v>520</v>
      </c>
      <c r="G315" s="279">
        <v>520</v>
      </c>
    </row>
    <row r="316" spans="1:7" ht="12.75">
      <c r="A316" s="40">
        <v>250</v>
      </c>
      <c r="B316" s="45">
        <v>1725</v>
      </c>
      <c r="D316" s="6"/>
      <c r="E316" s="33">
        <v>150</v>
      </c>
      <c r="F316" s="229">
        <v>1035</v>
      </c>
      <c r="G316" s="279">
        <v>1035</v>
      </c>
    </row>
    <row r="317" spans="1:7" ht="13.5" thickBot="1">
      <c r="A317" s="34">
        <v>270</v>
      </c>
      <c r="B317" s="47">
        <v>1860</v>
      </c>
      <c r="C317" s="109"/>
      <c r="D317" s="6"/>
      <c r="E317" s="33">
        <v>235</v>
      </c>
      <c r="F317" s="229">
        <v>1620</v>
      </c>
      <c r="G317" s="279">
        <v>1620</v>
      </c>
    </row>
    <row r="318" spans="1:7" ht="12.75">
      <c r="A318" s="423" t="s">
        <v>61</v>
      </c>
      <c r="B318" s="424"/>
      <c r="C318" s="109" t="s">
        <v>262</v>
      </c>
      <c r="D318" s="6"/>
      <c r="E318" s="33">
        <v>240</v>
      </c>
      <c r="F318" s="229">
        <v>1655</v>
      </c>
      <c r="G318" s="279">
        <v>1655</v>
      </c>
    </row>
    <row r="319" spans="1:7" ht="12.75">
      <c r="A319" s="40">
        <v>235</v>
      </c>
      <c r="B319" s="45">
        <v>1620</v>
      </c>
      <c r="C319" s="109"/>
      <c r="D319" s="6"/>
      <c r="E319" s="33">
        <v>250</v>
      </c>
      <c r="F319" s="229">
        <v>1725</v>
      </c>
      <c r="G319" s="279">
        <v>1725</v>
      </c>
    </row>
    <row r="320" spans="1:7" ht="13.5" thickBot="1">
      <c r="A320" s="33">
        <v>240</v>
      </c>
      <c r="B320" s="31">
        <v>1655</v>
      </c>
      <c r="C320" s="109"/>
      <c r="D320" s="6"/>
      <c r="E320" s="34">
        <v>270</v>
      </c>
      <c r="F320" s="230">
        <v>1860</v>
      </c>
      <c r="G320" s="280">
        <v>1860</v>
      </c>
    </row>
    <row r="321" spans="1:4" ht="13.5" thickBot="1">
      <c r="A321" s="34">
        <v>250</v>
      </c>
      <c r="B321" s="47">
        <v>1725</v>
      </c>
      <c r="C321" s="109"/>
      <c r="D321" s="6"/>
    </row>
    <row r="322" spans="1:5" ht="12.75">
      <c r="A322" s="423" t="s">
        <v>175</v>
      </c>
      <c r="B322" s="424"/>
      <c r="C322" s="109" t="s">
        <v>258</v>
      </c>
      <c r="D322" s="6"/>
      <c r="E322" t="s">
        <v>189</v>
      </c>
    </row>
    <row r="323" spans="1:5" ht="13.5" thickBot="1">
      <c r="A323" s="40">
        <v>70</v>
      </c>
      <c r="B323" s="45">
        <v>485</v>
      </c>
      <c r="C323" s="109"/>
      <c r="D323" s="6"/>
      <c r="E323" t="s">
        <v>188</v>
      </c>
    </row>
    <row r="324" spans="1:5" ht="12.75">
      <c r="A324" s="423" t="s">
        <v>177</v>
      </c>
      <c r="B324" s="424"/>
      <c r="C324" s="109" t="s">
        <v>259</v>
      </c>
      <c r="D324" s="6"/>
      <c r="E324" t="s">
        <v>192</v>
      </c>
    </row>
    <row r="325" spans="1:5" ht="12.75">
      <c r="A325" s="40">
        <v>42</v>
      </c>
      <c r="B325" s="45">
        <v>290</v>
      </c>
      <c r="C325" s="109" t="s">
        <v>260</v>
      </c>
      <c r="E325" t="s">
        <v>190</v>
      </c>
    </row>
    <row r="326" spans="1:5" ht="14.25">
      <c r="A326" s="33">
        <v>50</v>
      </c>
      <c r="B326" s="67" t="s">
        <v>384</v>
      </c>
      <c r="E326" t="s">
        <v>199</v>
      </c>
    </row>
    <row r="327" spans="1:5" ht="12.75">
      <c r="A327" s="33">
        <v>55</v>
      </c>
      <c r="B327" s="31">
        <v>380</v>
      </c>
      <c r="E327" t="s">
        <v>191</v>
      </c>
    </row>
    <row r="328" spans="1:5" ht="14.25">
      <c r="A328" s="33">
        <v>60</v>
      </c>
      <c r="B328" s="67" t="s">
        <v>385</v>
      </c>
      <c r="E328" s="109" t="s">
        <v>263</v>
      </c>
    </row>
    <row r="329" spans="1:2" ht="13.5" thickBot="1">
      <c r="A329" s="34">
        <v>65</v>
      </c>
      <c r="B329" s="47">
        <v>450</v>
      </c>
    </row>
    <row r="330" spans="1:3" ht="12.75">
      <c r="A330" s="423" t="s">
        <v>178</v>
      </c>
      <c r="B330" s="424"/>
      <c r="C330" t="s">
        <v>259</v>
      </c>
    </row>
    <row r="331" spans="1:3" ht="12.75">
      <c r="A331" s="40">
        <v>42</v>
      </c>
      <c r="B331" s="45">
        <v>290</v>
      </c>
      <c r="C331" t="s">
        <v>260</v>
      </c>
    </row>
    <row r="332" spans="1:2" ht="12.75">
      <c r="A332" s="33">
        <v>46</v>
      </c>
      <c r="B332" s="31">
        <v>315</v>
      </c>
    </row>
    <row r="333" spans="1:2" ht="15" thickBot="1">
      <c r="A333" s="33">
        <v>50</v>
      </c>
      <c r="B333" s="68" t="s">
        <v>384</v>
      </c>
    </row>
    <row r="334" spans="1:3" ht="12.75">
      <c r="A334" s="423" t="s">
        <v>57</v>
      </c>
      <c r="B334" s="424"/>
      <c r="C334" t="s">
        <v>187</v>
      </c>
    </row>
    <row r="335" spans="1:2" ht="12.75">
      <c r="A335" s="40">
        <v>40</v>
      </c>
      <c r="B335" s="45">
        <v>280</v>
      </c>
    </row>
    <row r="336" spans="1:2" ht="12.75">
      <c r="A336" s="33">
        <v>60</v>
      </c>
      <c r="B336" s="31">
        <v>420</v>
      </c>
    </row>
    <row r="337" spans="1:2" ht="13.5" thickBot="1">
      <c r="A337" s="42">
        <v>75</v>
      </c>
      <c r="B337" s="46">
        <v>520</v>
      </c>
    </row>
    <row r="338" spans="1:3" ht="12.75">
      <c r="A338" s="423" t="s">
        <v>179</v>
      </c>
      <c r="B338" s="424"/>
      <c r="C338" t="s">
        <v>187</v>
      </c>
    </row>
    <row r="339" spans="1:2" ht="13.5" thickBot="1">
      <c r="A339" s="40">
        <v>60</v>
      </c>
      <c r="B339" s="45">
        <v>420</v>
      </c>
    </row>
    <row r="340" spans="1:3" ht="12.75">
      <c r="A340" s="423" t="s">
        <v>180</v>
      </c>
      <c r="B340" s="424"/>
      <c r="C340" t="s">
        <v>187</v>
      </c>
    </row>
    <row r="341" spans="1:2" ht="13.5" thickBot="1">
      <c r="A341" s="40">
        <v>150</v>
      </c>
      <c r="B341" s="45">
        <v>1035</v>
      </c>
    </row>
    <row r="342" spans="1:9" ht="12.75">
      <c r="A342" s="423" t="s">
        <v>181</v>
      </c>
      <c r="B342" s="424"/>
      <c r="C342" t="s">
        <v>187</v>
      </c>
      <c r="I342" t="s">
        <v>40</v>
      </c>
    </row>
    <row r="343" spans="1:2" ht="14.25">
      <c r="A343" s="40">
        <v>40</v>
      </c>
      <c r="B343" s="66" t="s">
        <v>386</v>
      </c>
    </row>
    <row r="344" spans="1:2" ht="12.75">
      <c r="A344" s="33">
        <v>50</v>
      </c>
      <c r="B344" s="31">
        <v>350</v>
      </c>
    </row>
    <row r="345" spans="1:2" ht="12.75">
      <c r="A345" s="33">
        <v>60</v>
      </c>
      <c r="B345" s="31">
        <v>420</v>
      </c>
    </row>
    <row r="346" spans="1:2" ht="13.5" thickBot="1">
      <c r="A346" s="34">
        <v>75</v>
      </c>
      <c r="B346" s="47">
        <v>520</v>
      </c>
    </row>
    <row r="347" spans="1:3" ht="12.75">
      <c r="A347" s="423" t="s">
        <v>185</v>
      </c>
      <c r="B347" s="424"/>
      <c r="C347" t="s">
        <v>259</v>
      </c>
    </row>
    <row r="348" spans="1:3" ht="14.25">
      <c r="A348" s="40">
        <v>50</v>
      </c>
      <c r="B348" s="66" t="s">
        <v>384</v>
      </c>
      <c r="C348" t="s">
        <v>260</v>
      </c>
    </row>
    <row r="349" spans="1:2" ht="13.5" thickBot="1">
      <c r="A349" s="33">
        <v>65</v>
      </c>
      <c r="B349" s="31">
        <v>450</v>
      </c>
    </row>
    <row r="350" spans="1:3" ht="12.75">
      <c r="A350" s="423" t="s">
        <v>58</v>
      </c>
      <c r="B350" s="424"/>
      <c r="C350" t="s">
        <v>187</v>
      </c>
    </row>
    <row r="351" spans="1:2" ht="12.75">
      <c r="A351" s="40">
        <v>40</v>
      </c>
      <c r="B351" s="45">
        <v>280</v>
      </c>
    </row>
    <row r="352" spans="1:2" ht="12.75">
      <c r="A352" s="33">
        <v>50</v>
      </c>
      <c r="B352" s="31">
        <v>350</v>
      </c>
    </row>
    <row r="353" spans="1:2" ht="13.5" thickBot="1">
      <c r="A353" s="34">
        <v>60</v>
      </c>
      <c r="B353" s="47">
        <v>420</v>
      </c>
    </row>
    <row r="354" s="4" customFormat="1" ht="15.75">
      <c r="A354" s="22" t="s">
        <v>338</v>
      </c>
    </row>
    <row r="355" spans="2:4" ht="14.25">
      <c r="B355" s="10" t="s">
        <v>43</v>
      </c>
      <c r="C355" s="28">
        <v>6.895</v>
      </c>
      <c r="D355" t="s">
        <v>37</v>
      </c>
    </row>
    <row r="357" ht="12.75">
      <c r="A357" t="s">
        <v>387</v>
      </c>
    </row>
    <row r="358" ht="12.75">
      <c r="A358" t="s">
        <v>337</v>
      </c>
    </row>
    <row r="359" ht="12.75">
      <c r="A359" t="s">
        <v>336</v>
      </c>
    </row>
    <row r="360" ht="12.75">
      <c r="A360" t="s">
        <v>370</v>
      </c>
    </row>
    <row r="361" ht="13.5" thickBot="1"/>
    <row r="362" spans="1:4" ht="12.75">
      <c r="A362" s="375" t="s">
        <v>1</v>
      </c>
      <c r="B362" s="380" t="s">
        <v>389</v>
      </c>
      <c r="C362" s="430" t="s">
        <v>390</v>
      </c>
      <c r="D362" s="416" t="s">
        <v>391</v>
      </c>
    </row>
    <row r="363" spans="1:4" ht="13.5" thickBot="1">
      <c r="A363" s="426"/>
      <c r="B363" s="429"/>
      <c r="C363" s="431"/>
      <c r="D363" s="432"/>
    </row>
    <row r="364" spans="1:4" ht="12.75">
      <c r="A364" s="69">
        <v>3000</v>
      </c>
      <c r="B364" s="207">
        <f aca="true" t="shared" si="12" ref="B364:B373">+A364*$C$355/1000</f>
        <v>20.685</v>
      </c>
      <c r="C364" s="209">
        <v>21</v>
      </c>
      <c r="D364" s="141">
        <v>21</v>
      </c>
    </row>
    <row r="365" spans="1:4" ht="12.75">
      <c r="A365" s="71">
        <v>10000</v>
      </c>
      <c r="B365" s="200">
        <f t="shared" si="12"/>
        <v>68.95</v>
      </c>
      <c r="C365" s="76">
        <v>70</v>
      </c>
      <c r="D365" s="132">
        <v>70</v>
      </c>
    </row>
    <row r="366" spans="1:4" ht="12.75">
      <c r="A366" s="71">
        <v>18000</v>
      </c>
      <c r="B366" s="200">
        <f t="shared" si="12"/>
        <v>124.10999999999999</v>
      </c>
      <c r="C366" s="76">
        <v>125</v>
      </c>
      <c r="D366" s="132">
        <v>125</v>
      </c>
    </row>
    <row r="367" spans="1:4" ht="12.75">
      <c r="A367" s="101">
        <v>20000</v>
      </c>
      <c r="B367" s="208">
        <f t="shared" si="12"/>
        <v>137.9</v>
      </c>
      <c r="C367" s="210">
        <v>140</v>
      </c>
      <c r="D367" s="132">
        <v>140</v>
      </c>
    </row>
    <row r="368" spans="1:4" ht="12.75">
      <c r="A368" s="101">
        <v>30000</v>
      </c>
      <c r="B368" s="200">
        <f t="shared" si="12"/>
        <v>206.85</v>
      </c>
      <c r="C368" s="210">
        <v>205</v>
      </c>
      <c r="D368" s="132">
        <v>210</v>
      </c>
    </row>
    <row r="369" spans="1:4" ht="12.75">
      <c r="A369" s="71">
        <v>52000</v>
      </c>
      <c r="B369" s="200">
        <f t="shared" si="12"/>
        <v>358.54</v>
      </c>
      <c r="C369" s="76">
        <v>360</v>
      </c>
      <c r="D369" s="132">
        <v>360</v>
      </c>
    </row>
    <row r="370" spans="1:4" ht="12.75">
      <c r="A370" s="71">
        <v>80000</v>
      </c>
      <c r="B370" s="200">
        <f t="shared" si="12"/>
        <v>551.6</v>
      </c>
      <c r="C370" s="76">
        <v>550</v>
      </c>
      <c r="D370" s="132">
        <v>550</v>
      </c>
    </row>
    <row r="371" spans="1:4" ht="12.75">
      <c r="A371" s="71">
        <v>100000</v>
      </c>
      <c r="B371" s="200">
        <f t="shared" si="12"/>
        <v>689.5</v>
      </c>
      <c r="C371" s="76">
        <v>690</v>
      </c>
      <c r="D371" s="132">
        <v>700</v>
      </c>
    </row>
    <row r="372" spans="1:4" ht="12.75">
      <c r="A372" s="71">
        <v>125000</v>
      </c>
      <c r="B372" s="200">
        <f t="shared" si="12"/>
        <v>861.875</v>
      </c>
      <c r="C372" s="76">
        <v>860</v>
      </c>
      <c r="D372" s="132">
        <v>860</v>
      </c>
    </row>
    <row r="373" spans="1:4" ht="13.5" thickBot="1">
      <c r="A373" s="70">
        <v>275000</v>
      </c>
      <c r="B373" s="201">
        <f t="shared" si="12"/>
        <v>1896.1249999999998</v>
      </c>
      <c r="C373" s="182">
        <v>1895</v>
      </c>
      <c r="D373" s="135">
        <v>1900</v>
      </c>
    </row>
    <row r="374" spans="1:2" ht="12.75">
      <c r="A374" s="50"/>
      <c r="B374" s="50"/>
    </row>
    <row r="375" spans="1:2" ht="12.75">
      <c r="A375" s="50"/>
      <c r="B375" s="50"/>
    </row>
    <row r="376" spans="1:2" ht="12.75">
      <c r="A376" s="50"/>
      <c r="B376" s="50"/>
    </row>
    <row r="377" ht="15.75">
      <c r="A377" s="22" t="s">
        <v>373</v>
      </c>
    </row>
    <row r="378" ht="14.25">
      <c r="A378" s="2"/>
    </row>
    <row r="379" ht="15">
      <c r="A379" s="2" t="s">
        <v>46</v>
      </c>
    </row>
    <row r="380" ht="13.5" thickBot="1"/>
    <row r="381" spans="2:4" ht="13.5" thickBot="1">
      <c r="B381" s="14" t="s">
        <v>2</v>
      </c>
      <c r="C381" s="15" t="s">
        <v>3</v>
      </c>
      <c r="D381" s="416" t="s">
        <v>339</v>
      </c>
    </row>
    <row r="382" spans="2:4" ht="13.5" thickBot="1">
      <c r="B382" s="409" t="s">
        <v>4</v>
      </c>
      <c r="C382" s="410"/>
      <c r="D382" s="433"/>
    </row>
    <row r="383" spans="2:4" ht="12.75">
      <c r="B383" s="312" t="s">
        <v>5</v>
      </c>
      <c r="C383" s="312" t="s">
        <v>6</v>
      </c>
      <c r="D383" s="286" t="s">
        <v>6</v>
      </c>
    </row>
    <row r="384" spans="2:4" ht="12.75">
      <c r="B384" s="48" t="s">
        <v>7</v>
      </c>
      <c r="C384" s="48" t="s">
        <v>8</v>
      </c>
      <c r="D384" s="287" t="s">
        <v>8</v>
      </c>
    </row>
    <row r="385" spans="2:4" ht="12.75">
      <c r="B385" s="48" t="s">
        <v>9</v>
      </c>
      <c r="C385" s="48" t="s">
        <v>10</v>
      </c>
      <c r="D385" s="287" t="s">
        <v>10</v>
      </c>
    </row>
    <row r="386" spans="2:4" ht="12.75">
      <c r="B386" s="48" t="s">
        <v>11</v>
      </c>
      <c r="C386" s="48" t="s">
        <v>12</v>
      </c>
      <c r="D386" s="287" t="s">
        <v>12</v>
      </c>
    </row>
    <row r="387" spans="2:4" ht="12.75">
      <c r="B387" s="48" t="s">
        <v>13</v>
      </c>
      <c r="C387" s="48" t="s">
        <v>14</v>
      </c>
      <c r="D387" s="287" t="s">
        <v>14</v>
      </c>
    </row>
    <row r="388" spans="2:4" ht="12.75">
      <c r="B388" s="48" t="s">
        <v>15</v>
      </c>
      <c r="C388" s="48" t="s">
        <v>16</v>
      </c>
      <c r="D388" s="287" t="s">
        <v>16</v>
      </c>
    </row>
    <row r="389" spans="2:4" ht="12.75">
      <c r="B389" s="48" t="s">
        <v>17</v>
      </c>
      <c r="C389" s="48" t="s">
        <v>18</v>
      </c>
      <c r="D389" s="287" t="s">
        <v>18</v>
      </c>
    </row>
    <row r="390" spans="2:4" ht="12.75">
      <c r="B390" s="48" t="s">
        <v>6</v>
      </c>
      <c r="C390" s="48" t="s">
        <v>19</v>
      </c>
      <c r="D390" s="287" t="s">
        <v>19</v>
      </c>
    </row>
    <row r="391" spans="2:4" ht="12.75">
      <c r="B391" s="48" t="s">
        <v>20</v>
      </c>
      <c r="C391" s="48" t="s">
        <v>21</v>
      </c>
      <c r="D391" s="287" t="s">
        <v>21</v>
      </c>
    </row>
    <row r="392" spans="1:4" ht="14.25">
      <c r="A392" s="2"/>
      <c r="B392" s="48" t="s">
        <v>22</v>
      </c>
      <c r="C392" s="48" t="s">
        <v>23</v>
      </c>
      <c r="D392" s="287" t="s">
        <v>23</v>
      </c>
    </row>
    <row r="393" spans="1:4" ht="15" thickBot="1">
      <c r="A393" s="2"/>
      <c r="B393" s="49" t="s">
        <v>24</v>
      </c>
      <c r="C393" s="49" t="s">
        <v>25</v>
      </c>
      <c r="D393" s="288" t="s">
        <v>25</v>
      </c>
    </row>
    <row r="394" spans="1:3" ht="14.25">
      <c r="A394" s="2"/>
      <c r="B394" s="8"/>
      <c r="C394" s="8"/>
    </row>
    <row r="395" spans="1:3" ht="14.25">
      <c r="A395" s="2"/>
      <c r="B395" s="8"/>
      <c r="C395" s="8"/>
    </row>
    <row r="396" spans="1:4" ht="15.75">
      <c r="A396" s="22" t="s">
        <v>408</v>
      </c>
      <c r="B396" s="51"/>
      <c r="C396" s="51"/>
      <c r="D396" s="51"/>
    </row>
    <row r="397" spans="1:4" ht="14.25">
      <c r="A397" s="56"/>
      <c r="B397" s="51"/>
      <c r="C397" s="51"/>
      <c r="D397" s="51"/>
    </row>
    <row r="398" spans="1:4" ht="15">
      <c r="A398" s="2" t="s">
        <v>375</v>
      </c>
      <c r="B398" s="109"/>
      <c r="C398" s="109"/>
      <c r="D398" s="51"/>
    </row>
    <row r="399" ht="13.5" thickBot="1"/>
    <row r="400" spans="2:5" s="108" customFormat="1" ht="12.75">
      <c r="B400" s="375" t="s">
        <v>402</v>
      </c>
      <c r="C400" s="375" t="s">
        <v>403</v>
      </c>
      <c r="D400" s="289" t="s">
        <v>266</v>
      </c>
      <c r="E400" s="416" t="s">
        <v>393</v>
      </c>
    </row>
    <row r="401" spans="2:5" s="108" customFormat="1" ht="12.75">
      <c r="B401" s="419"/>
      <c r="C401" s="419"/>
      <c r="D401" s="290" t="s">
        <v>267</v>
      </c>
      <c r="E401" s="417"/>
    </row>
    <row r="402" spans="2:5" s="108" customFormat="1" ht="13.5" thickBot="1">
      <c r="B402" s="384"/>
      <c r="C402" s="384"/>
      <c r="D402" s="291" t="s">
        <v>269</v>
      </c>
      <c r="E402" s="417"/>
    </row>
    <row r="403" spans="2:5" ht="13.5" thickBot="1">
      <c r="B403" s="409" t="s">
        <v>261</v>
      </c>
      <c r="C403" s="421"/>
      <c r="D403" s="422"/>
      <c r="E403" s="418"/>
    </row>
    <row r="404" spans="2:5" ht="12.75">
      <c r="B404" s="309">
        <v>0.25</v>
      </c>
      <c r="C404" s="310">
        <v>6.4</v>
      </c>
      <c r="D404" s="311">
        <v>6</v>
      </c>
      <c r="E404" s="294">
        <v>6</v>
      </c>
    </row>
    <row r="405" spans="2:5" ht="12.75">
      <c r="B405" s="281">
        <v>0.313</v>
      </c>
      <c r="C405" s="139">
        <v>7.9</v>
      </c>
      <c r="D405" s="292">
        <v>8</v>
      </c>
      <c r="E405" s="287">
        <v>8</v>
      </c>
    </row>
    <row r="406" spans="2:5" ht="12.75">
      <c r="B406" s="281">
        <v>0.375</v>
      </c>
      <c r="C406" s="139">
        <v>9.5</v>
      </c>
      <c r="D406" s="292">
        <v>9</v>
      </c>
      <c r="E406" s="287">
        <v>9</v>
      </c>
    </row>
    <row r="407" spans="2:5" ht="12.75">
      <c r="B407" s="281">
        <v>0.438</v>
      </c>
      <c r="C407" s="139">
        <v>11.1</v>
      </c>
      <c r="D407" s="292">
        <v>11</v>
      </c>
      <c r="E407" s="287">
        <v>11</v>
      </c>
    </row>
    <row r="408" spans="2:5" ht="12.75">
      <c r="B408" s="281">
        <v>0.5</v>
      </c>
      <c r="C408" s="139">
        <v>12.7</v>
      </c>
      <c r="D408" s="292">
        <v>13</v>
      </c>
      <c r="E408" s="287">
        <v>13</v>
      </c>
    </row>
    <row r="409" spans="2:5" ht="13.5" thickBot="1">
      <c r="B409" s="282">
        <v>0.6</v>
      </c>
      <c r="C409" s="283">
        <v>15.2</v>
      </c>
      <c r="D409" s="293">
        <v>15</v>
      </c>
      <c r="E409" s="288">
        <v>15</v>
      </c>
    </row>
    <row r="410" spans="2:4" ht="12.75">
      <c r="B410" s="110"/>
      <c r="C410" s="50"/>
      <c r="D410" s="50"/>
    </row>
    <row r="411" spans="2:4" ht="12.75">
      <c r="B411" s="110"/>
      <c r="C411" s="50"/>
      <c r="D411" s="50"/>
    </row>
    <row r="412" spans="1:4" ht="15.75">
      <c r="A412" s="22" t="s">
        <v>407</v>
      </c>
      <c r="B412" s="51"/>
      <c r="C412" s="51"/>
      <c r="D412" s="51"/>
    </row>
    <row r="413" spans="1:4" ht="14.25">
      <c r="A413" s="56"/>
      <c r="B413" s="51"/>
      <c r="C413" s="51"/>
      <c r="D413" s="51"/>
    </row>
    <row r="414" spans="1:4" ht="15">
      <c r="A414" s="2" t="s">
        <v>375</v>
      </c>
      <c r="B414" s="109"/>
      <c r="C414" s="109"/>
      <c r="D414" s="51"/>
    </row>
    <row r="415" ht="13.5" thickBot="1"/>
    <row r="416" spans="1:7" ht="12.75">
      <c r="A416" s="112" t="s">
        <v>371</v>
      </c>
      <c r="B416" s="289" t="s">
        <v>392</v>
      </c>
      <c r="C416" s="416" t="s">
        <v>394</v>
      </c>
      <c r="E416" s="112" t="s">
        <v>371</v>
      </c>
      <c r="F416" s="289" t="s">
        <v>392</v>
      </c>
      <c r="G416" s="416" t="s">
        <v>395</v>
      </c>
    </row>
    <row r="417" spans="1:7" ht="13.5" thickBot="1">
      <c r="A417" s="111" t="s">
        <v>268</v>
      </c>
      <c r="B417" s="291" t="s">
        <v>372</v>
      </c>
      <c r="C417" s="417"/>
      <c r="E417" s="111" t="s">
        <v>268</v>
      </c>
      <c r="F417" s="291" t="s">
        <v>372</v>
      </c>
      <c r="G417" s="417"/>
    </row>
    <row r="418" spans="1:7" ht="12.75">
      <c r="A418" s="183" t="s">
        <v>272</v>
      </c>
      <c r="B418" s="295"/>
      <c r="C418" s="417"/>
      <c r="E418" s="414" t="s">
        <v>272</v>
      </c>
      <c r="F418" s="415"/>
      <c r="G418" s="417"/>
    </row>
    <row r="419" spans="1:7" ht="13.5" thickBot="1">
      <c r="A419" s="307" t="s">
        <v>270</v>
      </c>
      <c r="B419" s="308"/>
      <c r="C419" s="418"/>
      <c r="E419" s="412" t="s">
        <v>271</v>
      </c>
      <c r="F419" s="413"/>
      <c r="G419" s="418"/>
    </row>
    <row r="420" spans="1:7" ht="12.75">
      <c r="A420" s="305" t="s">
        <v>274</v>
      </c>
      <c r="B420" s="305" t="s">
        <v>274</v>
      </c>
      <c r="C420" s="306" t="s">
        <v>274</v>
      </c>
      <c r="E420" s="305" t="s">
        <v>279</v>
      </c>
      <c r="F420" s="305">
        <v>15</v>
      </c>
      <c r="G420" s="306">
        <v>15</v>
      </c>
    </row>
    <row r="421" spans="1:7" ht="12.75">
      <c r="A421" s="113" t="s">
        <v>273</v>
      </c>
      <c r="B421" s="48">
        <v>19</v>
      </c>
      <c r="C421" s="287">
        <v>19</v>
      </c>
      <c r="E421" s="113" t="s">
        <v>273</v>
      </c>
      <c r="F421" s="48">
        <v>20</v>
      </c>
      <c r="G421" s="287">
        <v>20</v>
      </c>
    </row>
    <row r="422" spans="1:7" ht="12.75">
      <c r="A422" s="114" t="s">
        <v>275</v>
      </c>
      <c r="B422" s="48">
        <v>22</v>
      </c>
      <c r="C422" s="287">
        <v>22</v>
      </c>
      <c r="E422" s="114" t="s">
        <v>274</v>
      </c>
      <c r="F422" s="114" t="s">
        <v>274</v>
      </c>
      <c r="G422" s="297" t="s">
        <v>274</v>
      </c>
    </row>
    <row r="423" spans="1:7" ht="12.75">
      <c r="A423" s="48">
        <v>1</v>
      </c>
      <c r="B423" s="48">
        <v>25</v>
      </c>
      <c r="C423" s="287">
        <v>25</v>
      </c>
      <c r="E423" s="48">
        <v>1</v>
      </c>
      <c r="F423" s="48">
        <v>26</v>
      </c>
      <c r="G423" s="287">
        <v>26</v>
      </c>
    </row>
    <row r="424" spans="1:7" ht="12.75">
      <c r="A424" s="115" t="s">
        <v>276</v>
      </c>
      <c r="B424" s="48">
        <v>29</v>
      </c>
      <c r="C424" s="287">
        <v>29</v>
      </c>
      <c r="E424" s="114" t="s">
        <v>274</v>
      </c>
      <c r="F424" s="114" t="s">
        <v>274</v>
      </c>
      <c r="G424" s="297" t="s">
        <v>274</v>
      </c>
    </row>
    <row r="425" spans="1:7" ht="12.75">
      <c r="A425" s="115" t="s">
        <v>277</v>
      </c>
      <c r="B425" s="48">
        <v>32</v>
      </c>
      <c r="C425" s="287">
        <v>32</v>
      </c>
      <c r="E425" s="115" t="s">
        <v>277</v>
      </c>
      <c r="F425" s="48">
        <v>32</v>
      </c>
      <c r="G425" s="287">
        <v>32</v>
      </c>
    </row>
    <row r="426" spans="1:7" ht="13.5" thickBot="1">
      <c r="A426" s="116" t="s">
        <v>278</v>
      </c>
      <c r="B426" s="49">
        <v>35</v>
      </c>
      <c r="C426" s="288">
        <v>35</v>
      </c>
      <c r="E426" s="115" t="s">
        <v>278</v>
      </c>
      <c r="F426" s="48">
        <v>36</v>
      </c>
      <c r="G426" s="287">
        <v>36</v>
      </c>
    </row>
    <row r="427" spans="2:7" ht="12.75">
      <c r="B427" s="117"/>
      <c r="C427" s="8"/>
      <c r="D427" s="50"/>
      <c r="E427" s="115" t="s">
        <v>280</v>
      </c>
      <c r="F427" s="48">
        <v>46</v>
      </c>
      <c r="G427" s="287">
        <v>46</v>
      </c>
    </row>
    <row r="428" spans="2:7" ht="13.5" thickBot="1">
      <c r="B428" s="117"/>
      <c r="C428" s="8"/>
      <c r="D428" s="50"/>
      <c r="E428" s="118" t="s">
        <v>281</v>
      </c>
      <c r="F428" s="296">
        <v>65</v>
      </c>
      <c r="G428" s="298">
        <v>65</v>
      </c>
    </row>
    <row r="429" spans="2:7" ht="12.75">
      <c r="B429" s="117"/>
      <c r="C429" s="8"/>
      <c r="D429" s="50"/>
      <c r="E429" s="117"/>
      <c r="F429" s="8"/>
      <c r="G429" s="18"/>
    </row>
    <row r="430" spans="1:7" ht="12.75">
      <c r="A430" t="s">
        <v>405</v>
      </c>
      <c r="B430" s="117"/>
      <c r="C430" s="8"/>
      <c r="D430" s="50"/>
      <c r="E430" s="117"/>
      <c r="F430" s="8"/>
      <c r="G430" s="18"/>
    </row>
    <row r="431" spans="1:7" ht="12.75">
      <c r="A431" t="s">
        <v>406</v>
      </c>
      <c r="B431" s="117"/>
      <c r="C431" s="8"/>
      <c r="D431" s="50"/>
      <c r="E431" s="117"/>
      <c r="F431" s="8"/>
      <c r="G431" s="18"/>
    </row>
    <row r="432" spans="1:3" ht="14.25">
      <c r="A432" s="2"/>
      <c r="B432" s="8"/>
      <c r="C432" s="8"/>
    </row>
    <row r="433" spans="1:4" ht="15.75">
      <c r="A433" s="22" t="s">
        <v>374</v>
      </c>
      <c r="B433" s="18"/>
      <c r="C433" s="18"/>
      <c r="D433" s="6"/>
    </row>
    <row r="434" spans="1:7" ht="27" customHeight="1" thickBot="1">
      <c r="A434" s="407" t="s">
        <v>396</v>
      </c>
      <c r="B434" s="407"/>
      <c r="C434" s="407"/>
      <c r="D434" s="407"/>
      <c r="E434" s="407"/>
      <c r="F434" s="407"/>
      <c r="G434" s="408"/>
    </row>
    <row r="435" spans="1:11" ht="12.75" customHeight="1" thickBot="1">
      <c r="A435" s="402" t="s">
        <v>26</v>
      </c>
      <c r="B435" s="403"/>
      <c r="C435" s="411"/>
      <c r="D435" s="402" t="s">
        <v>392</v>
      </c>
      <c r="E435" s="403"/>
      <c r="F435" s="403"/>
      <c r="G435" s="404"/>
      <c r="K435" s="299"/>
    </row>
    <row r="436" spans="1:7" ht="12.75" customHeight="1" thickBot="1">
      <c r="A436" s="405" t="s">
        <v>83</v>
      </c>
      <c r="B436" s="406"/>
      <c r="C436" s="406"/>
      <c r="D436" s="406"/>
      <c r="E436" s="406"/>
      <c r="F436" s="406"/>
      <c r="G436" s="404"/>
    </row>
    <row r="437" spans="1:7" ht="12.75" customHeight="1" thickBot="1">
      <c r="A437" s="367" t="s">
        <v>27</v>
      </c>
      <c r="B437" s="369" t="s">
        <v>48</v>
      </c>
      <c r="C437" s="371" t="s">
        <v>216</v>
      </c>
      <c r="D437" s="373" t="s">
        <v>27</v>
      </c>
      <c r="E437" s="269" t="s">
        <v>381</v>
      </c>
      <c r="F437" s="267" t="s">
        <v>381</v>
      </c>
      <c r="G437" s="427" t="s">
        <v>382</v>
      </c>
    </row>
    <row r="438" spans="1:7" ht="13.5" thickBot="1">
      <c r="A438" s="368"/>
      <c r="B438" s="370"/>
      <c r="C438" s="372"/>
      <c r="D438" s="374"/>
      <c r="E438" s="270" t="s">
        <v>49</v>
      </c>
      <c r="F438" s="268" t="s">
        <v>217</v>
      </c>
      <c r="G438" s="428"/>
    </row>
    <row r="439" spans="1:7" ht="12.75">
      <c r="A439" s="233" t="s">
        <v>86</v>
      </c>
      <c r="B439" s="234">
        <v>0.08</v>
      </c>
      <c r="C439" s="235" t="s">
        <v>87</v>
      </c>
      <c r="D439" s="300"/>
      <c r="E439" s="301">
        <v>2.03</v>
      </c>
      <c r="F439" s="301">
        <v>3.23</v>
      </c>
      <c r="G439" s="248" t="s">
        <v>85</v>
      </c>
    </row>
    <row r="440" spans="1:7" ht="12.75">
      <c r="A440" s="59"/>
      <c r="B440" s="85"/>
      <c r="C440" s="81"/>
      <c r="D440" s="249" t="s">
        <v>85</v>
      </c>
      <c r="E440" s="250">
        <v>2.5</v>
      </c>
      <c r="F440" s="250">
        <v>5</v>
      </c>
      <c r="G440" s="251"/>
    </row>
    <row r="441" spans="1:7" ht="12.75">
      <c r="A441" s="59" t="s">
        <v>79</v>
      </c>
      <c r="B441" s="85">
        <v>0.113</v>
      </c>
      <c r="C441" s="90" t="s">
        <v>93</v>
      </c>
      <c r="D441" s="100"/>
      <c r="E441" s="247">
        <v>2.87</v>
      </c>
      <c r="F441" s="247">
        <v>6.45</v>
      </c>
      <c r="G441" s="302"/>
    </row>
    <row r="442" spans="1:7" ht="12.75">
      <c r="A442" s="59" t="s">
        <v>88</v>
      </c>
      <c r="B442" s="85">
        <v>0.124</v>
      </c>
      <c r="C442" s="90" t="s">
        <v>89</v>
      </c>
      <c r="D442" s="100"/>
      <c r="E442" s="247">
        <v>3.15</v>
      </c>
      <c r="F442" s="247">
        <v>7.74</v>
      </c>
      <c r="G442" s="248" t="s">
        <v>85</v>
      </c>
    </row>
    <row r="443" spans="1:7" ht="12.75">
      <c r="A443" s="59" t="s">
        <v>90</v>
      </c>
      <c r="B443" s="85">
        <v>0.134</v>
      </c>
      <c r="C443" s="90" t="s">
        <v>91</v>
      </c>
      <c r="D443" s="100"/>
      <c r="E443" s="247">
        <v>3.4</v>
      </c>
      <c r="F443" s="247">
        <v>9.08</v>
      </c>
      <c r="G443" s="248" t="s">
        <v>84</v>
      </c>
    </row>
    <row r="444" spans="1:7" ht="12.75">
      <c r="A444" s="59"/>
      <c r="B444" s="85"/>
      <c r="C444" s="81"/>
      <c r="D444" s="249" t="s">
        <v>84</v>
      </c>
      <c r="E444" s="250">
        <v>3.6</v>
      </c>
      <c r="F444" s="250">
        <v>10</v>
      </c>
      <c r="G444" s="251"/>
    </row>
    <row r="445" spans="1:7" ht="12.75">
      <c r="A445" s="59" t="s">
        <v>78</v>
      </c>
      <c r="B445" s="89" t="s">
        <v>92</v>
      </c>
      <c r="C445" s="90" t="s">
        <v>94</v>
      </c>
      <c r="D445" s="252"/>
      <c r="E445" s="253">
        <v>4.06</v>
      </c>
      <c r="F445" s="253">
        <v>12.9</v>
      </c>
      <c r="G445" s="254" t="s">
        <v>397</v>
      </c>
    </row>
    <row r="446" spans="1:7" ht="12.75" customHeight="1">
      <c r="A446" s="59"/>
      <c r="B446" s="85"/>
      <c r="C446" s="81"/>
      <c r="D446" s="249" t="s">
        <v>82</v>
      </c>
      <c r="E446" s="250">
        <v>4.4</v>
      </c>
      <c r="F446" s="250">
        <v>15</v>
      </c>
      <c r="G446" s="255"/>
    </row>
    <row r="447" spans="1:7" ht="12.75">
      <c r="A447" s="59" t="s">
        <v>95</v>
      </c>
      <c r="B447" s="89">
        <v>0.178</v>
      </c>
      <c r="C447" s="90" t="s">
        <v>96</v>
      </c>
      <c r="D447" s="256"/>
      <c r="E447" s="247">
        <v>4.52</v>
      </c>
      <c r="F447" s="247">
        <v>16.13</v>
      </c>
      <c r="G447" s="254" t="s">
        <v>82</v>
      </c>
    </row>
    <row r="448" spans="1:7" ht="12.75">
      <c r="A448" s="59" t="s">
        <v>97</v>
      </c>
      <c r="B448" s="89">
        <v>0.192</v>
      </c>
      <c r="C448" s="90" t="s">
        <v>98</v>
      </c>
      <c r="D448" s="256"/>
      <c r="E448" s="247">
        <v>4.88</v>
      </c>
      <c r="F448" s="247">
        <v>18.7</v>
      </c>
      <c r="G448" s="254" t="s">
        <v>81</v>
      </c>
    </row>
    <row r="449" spans="1:7" ht="12.75">
      <c r="A449" s="59" t="s">
        <v>80</v>
      </c>
      <c r="B449" s="85">
        <v>0.195</v>
      </c>
      <c r="C449" s="90" t="s">
        <v>99</v>
      </c>
      <c r="D449" s="252"/>
      <c r="E449" s="253">
        <v>4.95</v>
      </c>
      <c r="F449" s="253">
        <v>19.35</v>
      </c>
      <c r="G449" s="303"/>
    </row>
    <row r="450" spans="1:7" ht="12.75">
      <c r="A450" s="236"/>
      <c r="B450" s="237"/>
      <c r="C450" s="238"/>
      <c r="D450" s="249" t="s">
        <v>81</v>
      </c>
      <c r="E450" s="250">
        <v>5</v>
      </c>
      <c r="F450" s="250">
        <v>20</v>
      </c>
      <c r="G450" s="251"/>
    </row>
    <row r="451" spans="1:7" ht="12.75">
      <c r="A451" s="59" t="s">
        <v>100</v>
      </c>
      <c r="B451" s="89">
        <v>0.211</v>
      </c>
      <c r="C451" s="90" t="s">
        <v>101</v>
      </c>
      <c r="D451" s="256"/>
      <c r="E451" s="247">
        <v>5.36</v>
      </c>
      <c r="F451" s="247">
        <v>22.58</v>
      </c>
      <c r="G451" s="254" t="s">
        <v>102</v>
      </c>
    </row>
    <row r="452" spans="1:7" ht="12.75">
      <c r="A452" s="58"/>
      <c r="B452" s="77"/>
      <c r="C452" s="78"/>
      <c r="D452" s="58" t="s">
        <v>62</v>
      </c>
      <c r="E452" s="79">
        <v>5.6</v>
      </c>
      <c r="F452" s="80">
        <v>25</v>
      </c>
      <c r="G452" s="62"/>
    </row>
    <row r="453" spans="1:7" ht="12.75">
      <c r="A453" s="59" t="s">
        <v>117</v>
      </c>
      <c r="B453" s="85" t="s">
        <v>376</v>
      </c>
      <c r="C453" s="81">
        <v>0.04</v>
      </c>
      <c r="D453" s="82"/>
      <c r="E453" s="83">
        <v>5.74</v>
      </c>
      <c r="F453" s="84">
        <v>25.81</v>
      </c>
      <c r="G453" s="63" t="s">
        <v>28</v>
      </c>
    </row>
    <row r="454" spans="1:7" ht="12.75">
      <c r="A454" s="59" t="s">
        <v>103</v>
      </c>
      <c r="B454" s="89">
        <v>0.239</v>
      </c>
      <c r="C454" s="90" t="s">
        <v>104</v>
      </c>
      <c r="D454" s="256"/>
      <c r="E454" s="247">
        <v>6.07</v>
      </c>
      <c r="F454" s="247">
        <v>29.03</v>
      </c>
      <c r="G454" s="254" t="s">
        <v>105</v>
      </c>
    </row>
    <row r="455" spans="1:7" ht="12.75">
      <c r="A455" s="59"/>
      <c r="B455" s="85"/>
      <c r="C455" s="81"/>
      <c r="D455" s="86" t="s">
        <v>132</v>
      </c>
      <c r="E455" s="87">
        <v>6.2</v>
      </c>
      <c r="F455" s="88">
        <v>30</v>
      </c>
      <c r="G455" s="64"/>
    </row>
    <row r="456" spans="1:7" ht="12.75">
      <c r="A456" s="59" t="s">
        <v>118</v>
      </c>
      <c r="B456" s="89" t="s">
        <v>377</v>
      </c>
      <c r="C456" s="90" t="s">
        <v>106</v>
      </c>
      <c r="D456" s="82"/>
      <c r="E456" s="83">
        <v>6.4</v>
      </c>
      <c r="F456" s="84">
        <v>32.26</v>
      </c>
      <c r="G456" s="65" t="s">
        <v>132</v>
      </c>
    </row>
    <row r="457" spans="1:7" ht="12.75">
      <c r="A457" s="59"/>
      <c r="B457" s="85"/>
      <c r="C457" s="81"/>
      <c r="D457" s="86" t="s">
        <v>63</v>
      </c>
      <c r="E457" s="87">
        <v>6.7</v>
      </c>
      <c r="F457" s="88">
        <v>35</v>
      </c>
      <c r="G457" s="64"/>
    </row>
    <row r="458" spans="1:7" ht="12.75">
      <c r="A458" s="59" t="s">
        <v>107</v>
      </c>
      <c r="B458" s="89">
        <v>0.265</v>
      </c>
      <c r="C458" s="90" t="s">
        <v>108</v>
      </c>
      <c r="D458" s="256"/>
      <c r="E458" s="247">
        <v>6.73</v>
      </c>
      <c r="F458" s="247">
        <v>35.48</v>
      </c>
      <c r="G458" s="254" t="s">
        <v>109</v>
      </c>
    </row>
    <row r="459" spans="1:7" ht="12.75">
      <c r="A459" s="59" t="s">
        <v>119</v>
      </c>
      <c r="B459" s="85">
        <v>0.276</v>
      </c>
      <c r="C459" s="90" t="s">
        <v>111</v>
      </c>
      <c r="D459" s="82"/>
      <c r="E459" s="83">
        <v>7.01</v>
      </c>
      <c r="F459" s="84">
        <v>38.71</v>
      </c>
      <c r="G459" s="65" t="s">
        <v>64</v>
      </c>
    </row>
    <row r="460" spans="1:7" ht="12.75">
      <c r="A460" s="59"/>
      <c r="B460" s="85"/>
      <c r="C460" s="81"/>
      <c r="D460" s="86" t="s">
        <v>64</v>
      </c>
      <c r="E460" s="87">
        <v>7.1</v>
      </c>
      <c r="F460" s="88">
        <v>40</v>
      </c>
      <c r="G460" s="64"/>
    </row>
    <row r="461" spans="1:7" ht="12.75">
      <c r="A461" s="59" t="s">
        <v>110</v>
      </c>
      <c r="B461" s="89">
        <v>0.299</v>
      </c>
      <c r="C461" s="90" t="s">
        <v>112</v>
      </c>
      <c r="D461" s="86" t="s">
        <v>65</v>
      </c>
      <c r="E461" s="87">
        <v>7.6</v>
      </c>
      <c r="F461" s="88">
        <v>45</v>
      </c>
      <c r="G461" s="65" t="s">
        <v>116</v>
      </c>
    </row>
    <row r="462" spans="1:7" ht="12.75">
      <c r="A462" s="59"/>
      <c r="B462" s="85"/>
      <c r="C462" s="81"/>
      <c r="D462" s="86" t="s">
        <v>66</v>
      </c>
      <c r="E462" s="87">
        <v>8</v>
      </c>
      <c r="F462" s="88">
        <v>50</v>
      </c>
      <c r="G462" s="64"/>
    </row>
    <row r="463" spans="1:7" ht="12.75">
      <c r="A463" s="59" t="s">
        <v>120</v>
      </c>
      <c r="B463" s="85">
        <v>0.319</v>
      </c>
      <c r="C463" s="90" t="s">
        <v>113</v>
      </c>
      <c r="D463" s="82"/>
      <c r="E463" s="83">
        <v>8.1</v>
      </c>
      <c r="F463" s="84">
        <v>51.61</v>
      </c>
      <c r="G463" s="65" t="s">
        <v>66</v>
      </c>
    </row>
    <row r="464" spans="1:7" ht="12.75">
      <c r="A464" s="59"/>
      <c r="B464" s="85"/>
      <c r="C464" s="81"/>
      <c r="D464" s="86" t="s">
        <v>67</v>
      </c>
      <c r="E464" s="87">
        <v>8.4</v>
      </c>
      <c r="F464" s="88">
        <v>55</v>
      </c>
      <c r="G464" s="64"/>
    </row>
    <row r="465" spans="1:7" ht="12.75">
      <c r="A465" s="59" t="s">
        <v>114</v>
      </c>
      <c r="B465" s="89">
        <v>0.338</v>
      </c>
      <c r="C465" s="90" t="s">
        <v>115</v>
      </c>
      <c r="D465" s="257"/>
      <c r="E465" s="253">
        <v>8.59</v>
      </c>
      <c r="F465" s="253">
        <v>58.96</v>
      </c>
      <c r="G465" s="254" t="s">
        <v>125</v>
      </c>
    </row>
    <row r="466" spans="1:7" ht="12.75">
      <c r="A466" s="59"/>
      <c r="B466" s="85"/>
      <c r="C466" s="81"/>
      <c r="D466" s="86" t="s">
        <v>68</v>
      </c>
      <c r="E466" s="87">
        <v>8.7</v>
      </c>
      <c r="F466" s="88">
        <v>60</v>
      </c>
      <c r="G466" s="64"/>
    </row>
    <row r="467" spans="1:7" ht="12.75">
      <c r="A467" s="59" t="s">
        <v>121</v>
      </c>
      <c r="B467" s="85" t="s">
        <v>378</v>
      </c>
      <c r="C467" s="90" t="s">
        <v>122</v>
      </c>
      <c r="D467" s="82"/>
      <c r="E467" s="83">
        <v>9.07</v>
      </c>
      <c r="F467" s="84">
        <v>64.52</v>
      </c>
      <c r="G467" s="65" t="s">
        <v>69</v>
      </c>
    </row>
    <row r="468" spans="1:7" ht="12.75">
      <c r="A468" s="59"/>
      <c r="B468" s="85"/>
      <c r="C468" s="81"/>
      <c r="D468" s="86" t="s">
        <v>69</v>
      </c>
      <c r="E468" s="87">
        <v>9.1</v>
      </c>
      <c r="F468" s="88">
        <v>65</v>
      </c>
      <c r="G468" s="64"/>
    </row>
    <row r="469" spans="1:7" ht="12.75">
      <c r="A469" s="59"/>
      <c r="B469" s="85"/>
      <c r="C469" s="81"/>
      <c r="D469" s="86" t="s">
        <v>70</v>
      </c>
      <c r="E469" s="87">
        <v>9.4</v>
      </c>
      <c r="F469" s="88">
        <v>70</v>
      </c>
      <c r="G469" s="64"/>
    </row>
    <row r="470" spans="1:7" ht="12.75">
      <c r="A470" s="239" t="s">
        <v>123</v>
      </c>
      <c r="B470" s="240">
        <v>0.374</v>
      </c>
      <c r="C470" s="241" t="s">
        <v>124</v>
      </c>
      <c r="D470" s="258"/>
      <c r="E470" s="265">
        <v>9.5</v>
      </c>
      <c r="F470" s="265">
        <v>70.97</v>
      </c>
      <c r="G470" s="266" t="s">
        <v>126</v>
      </c>
    </row>
    <row r="471" spans="1:7" ht="12.75">
      <c r="A471" s="60" t="s">
        <v>136</v>
      </c>
      <c r="B471" s="85" t="s">
        <v>379</v>
      </c>
      <c r="C471" s="90" t="s">
        <v>129</v>
      </c>
      <c r="D471" s="91"/>
      <c r="E471" s="92">
        <v>9.93</v>
      </c>
      <c r="F471" s="84">
        <v>77.42</v>
      </c>
      <c r="G471" s="65" t="s">
        <v>71</v>
      </c>
    </row>
    <row r="472" spans="1:7" ht="12.75">
      <c r="A472" s="61"/>
      <c r="B472" s="93"/>
      <c r="C472" s="94"/>
      <c r="D472" s="95" t="s">
        <v>71</v>
      </c>
      <c r="E472" s="87">
        <v>10.1</v>
      </c>
      <c r="F472" s="96">
        <v>80</v>
      </c>
      <c r="G472" s="64"/>
    </row>
    <row r="473" spans="1:7" ht="12.75">
      <c r="A473" s="59" t="s">
        <v>127</v>
      </c>
      <c r="B473" s="89">
        <v>0.406</v>
      </c>
      <c r="C473" s="90" t="s">
        <v>130</v>
      </c>
      <c r="D473" s="257"/>
      <c r="E473" s="253">
        <v>10.31</v>
      </c>
      <c r="F473" s="253">
        <v>83.87</v>
      </c>
      <c r="G473" s="254" t="s">
        <v>128</v>
      </c>
    </row>
    <row r="474" spans="1:7" ht="12.75">
      <c r="A474" s="61"/>
      <c r="B474" s="93"/>
      <c r="C474" s="94"/>
      <c r="D474" s="95" t="s">
        <v>72</v>
      </c>
      <c r="E474" s="87">
        <v>10.7</v>
      </c>
      <c r="F474" s="96">
        <v>90</v>
      </c>
      <c r="G474" s="259"/>
    </row>
    <row r="475" spans="1:7" ht="12.75">
      <c r="A475" s="61" t="s">
        <v>135</v>
      </c>
      <c r="B475" s="93">
        <v>0.422</v>
      </c>
      <c r="C475" s="242" t="s">
        <v>131</v>
      </c>
      <c r="D475" s="91"/>
      <c r="E475" s="83">
        <v>10.72</v>
      </c>
      <c r="F475" s="260">
        <v>90.32</v>
      </c>
      <c r="G475" s="65" t="s">
        <v>72</v>
      </c>
    </row>
    <row r="476" spans="1:7" ht="12.75">
      <c r="A476" s="59" t="s">
        <v>139</v>
      </c>
      <c r="B476" s="89">
        <v>0.437</v>
      </c>
      <c r="C476" s="90" t="s">
        <v>140</v>
      </c>
      <c r="D476" s="257"/>
      <c r="E476" s="253">
        <v>11.1</v>
      </c>
      <c r="F476" s="253">
        <v>96.77</v>
      </c>
      <c r="G476" s="254" t="s">
        <v>141</v>
      </c>
    </row>
    <row r="477" spans="1:7" ht="12.75">
      <c r="A477" s="61"/>
      <c r="B477" s="93"/>
      <c r="C477" s="94"/>
      <c r="D477" s="95" t="s">
        <v>73</v>
      </c>
      <c r="E477" s="87">
        <v>11.3</v>
      </c>
      <c r="F477" s="96">
        <v>100</v>
      </c>
      <c r="G477" s="259"/>
    </row>
    <row r="478" spans="1:7" ht="12.75">
      <c r="A478" s="61" t="s">
        <v>142</v>
      </c>
      <c r="B478" s="93">
        <v>0.451</v>
      </c>
      <c r="C478" s="242" t="s">
        <v>143</v>
      </c>
      <c r="D478" s="91"/>
      <c r="E478" s="83">
        <v>11.46</v>
      </c>
      <c r="F478" s="260">
        <v>103.25</v>
      </c>
      <c r="G478" s="65" t="s">
        <v>73</v>
      </c>
    </row>
    <row r="479" spans="1:7" ht="12.75">
      <c r="A479" s="59" t="s">
        <v>144</v>
      </c>
      <c r="B479" s="89">
        <v>0.465</v>
      </c>
      <c r="C479" s="90" t="s">
        <v>145</v>
      </c>
      <c r="D479" s="257"/>
      <c r="E479" s="253">
        <v>11.81</v>
      </c>
      <c r="F479" s="253">
        <v>109.68</v>
      </c>
      <c r="G479" s="254" t="s">
        <v>141</v>
      </c>
    </row>
    <row r="480" spans="1:7" ht="12.75">
      <c r="A480" s="61" t="s">
        <v>146</v>
      </c>
      <c r="B480" s="93" t="s">
        <v>147</v>
      </c>
      <c r="C480" s="242" t="s">
        <v>148</v>
      </c>
      <c r="D480" s="91"/>
      <c r="E480" s="83">
        <v>12.17</v>
      </c>
      <c r="F480" s="260">
        <v>116.13</v>
      </c>
      <c r="G480" s="65" t="s">
        <v>74</v>
      </c>
    </row>
    <row r="481" spans="1:7" ht="12.75">
      <c r="A481" s="61"/>
      <c r="B481" s="93"/>
      <c r="C481" s="94"/>
      <c r="D481" s="95" t="s">
        <v>74</v>
      </c>
      <c r="E481" s="87">
        <v>12.4</v>
      </c>
      <c r="F481" s="96">
        <v>120</v>
      </c>
      <c r="G481" s="259"/>
    </row>
    <row r="482" spans="1:7" ht="12.75">
      <c r="A482" s="59" t="s">
        <v>149</v>
      </c>
      <c r="B482" s="89">
        <v>0.491</v>
      </c>
      <c r="C482" s="90" t="s">
        <v>150</v>
      </c>
      <c r="D482" s="257"/>
      <c r="E482" s="253">
        <v>12.47</v>
      </c>
      <c r="F482" s="253">
        <v>122.58</v>
      </c>
      <c r="G482" s="254" t="s">
        <v>151</v>
      </c>
    </row>
    <row r="483" spans="1:7" ht="12.75">
      <c r="A483" s="61" t="s">
        <v>152</v>
      </c>
      <c r="B483" s="93" t="s">
        <v>153</v>
      </c>
      <c r="C483" s="242" t="s">
        <v>154</v>
      </c>
      <c r="D483" s="91"/>
      <c r="E483" s="83">
        <v>12.83</v>
      </c>
      <c r="F483" s="260">
        <v>129.03</v>
      </c>
      <c r="G483" s="65" t="s">
        <v>75</v>
      </c>
    </row>
    <row r="484" spans="1:7" ht="12.75">
      <c r="A484" s="61"/>
      <c r="B484" s="93"/>
      <c r="C484" s="94"/>
      <c r="D484" s="95" t="s">
        <v>75</v>
      </c>
      <c r="E484" s="87">
        <v>12.9</v>
      </c>
      <c r="F484" s="96">
        <v>130</v>
      </c>
      <c r="G484" s="259"/>
    </row>
    <row r="485" spans="1:7" ht="12.75">
      <c r="A485" s="59" t="s">
        <v>155</v>
      </c>
      <c r="B485" s="89">
        <v>0.517</v>
      </c>
      <c r="C485" s="90">
        <v>0.21</v>
      </c>
      <c r="D485" s="257"/>
      <c r="E485" s="253">
        <v>13.13</v>
      </c>
      <c r="F485" s="253">
        <v>135.48</v>
      </c>
      <c r="G485" s="254" t="s">
        <v>156</v>
      </c>
    </row>
    <row r="486" spans="1:7" ht="12.75">
      <c r="A486" s="61" t="s">
        <v>157</v>
      </c>
      <c r="B486" s="93">
        <v>0.529</v>
      </c>
      <c r="C486" s="242" t="s">
        <v>158</v>
      </c>
      <c r="D486" s="91"/>
      <c r="E486" s="83">
        <v>13.44</v>
      </c>
      <c r="F486" s="92">
        <v>141.9</v>
      </c>
      <c r="G486" s="304"/>
    </row>
    <row r="487" spans="1:7" ht="12.75">
      <c r="A487" s="59" t="s">
        <v>159</v>
      </c>
      <c r="B487" s="89">
        <v>0.541</v>
      </c>
      <c r="C487" s="90" t="s">
        <v>161</v>
      </c>
      <c r="D487" s="257"/>
      <c r="E487" s="253">
        <v>13.74</v>
      </c>
      <c r="F487" s="253">
        <v>148.39</v>
      </c>
      <c r="G487" s="303"/>
    </row>
    <row r="488" spans="1:7" ht="12.75">
      <c r="A488" s="61" t="s">
        <v>160</v>
      </c>
      <c r="B488" s="93" t="s">
        <v>380</v>
      </c>
      <c r="C488" s="242" t="s">
        <v>162</v>
      </c>
      <c r="D488" s="91"/>
      <c r="E488" s="83">
        <v>14.05</v>
      </c>
      <c r="F488" s="92">
        <v>154.8</v>
      </c>
      <c r="G488" s="304"/>
    </row>
    <row r="489" spans="1:7" ht="12.75">
      <c r="A489" s="59" t="s">
        <v>163</v>
      </c>
      <c r="B489" s="89">
        <v>0.564</v>
      </c>
      <c r="C489" s="90" t="s">
        <v>169</v>
      </c>
      <c r="D489" s="257"/>
      <c r="E489" s="253">
        <v>14.33</v>
      </c>
      <c r="F489" s="253">
        <v>161.29</v>
      </c>
      <c r="G489" s="303"/>
    </row>
    <row r="490" spans="1:7" ht="12.75">
      <c r="A490" s="61" t="s">
        <v>164</v>
      </c>
      <c r="B490" s="93">
        <v>0.575</v>
      </c>
      <c r="C490" s="242" t="s">
        <v>170</v>
      </c>
      <c r="D490" s="91"/>
      <c r="E490" s="83">
        <v>14.61</v>
      </c>
      <c r="F490" s="92">
        <v>167.7</v>
      </c>
      <c r="G490" s="304"/>
    </row>
    <row r="491" spans="1:7" ht="12.75">
      <c r="A491" s="59" t="s">
        <v>165</v>
      </c>
      <c r="B491" s="89">
        <v>0.586</v>
      </c>
      <c r="C491" s="90" t="s">
        <v>171</v>
      </c>
      <c r="D491" s="257"/>
      <c r="E491" s="253">
        <v>14.88</v>
      </c>
      <c r="F491" s="253">
        <v>174.19</v>
      </c>
      <c r="G491" s="303"/>
    </row>
    <row r="492" spans="1:7" ht="12.75">
      <c r="A492" s="61" t="s">
        <v>166</v>
      </c>
      <c r="B492" s="93">
        <v>0.597</v>
      </c>
      <c r="C492" s="242" t="s">
        <v>172</v>
      </c>
      <c r="D492" s="91"/>
      <c r="E492" s="83">
        <v>15.16</v>
      </c>
      <c r="F492" s="92">
        <v>180.6</v>
      </c>
      <c r="G492" s="304"/>
    </row>
    <row r="493" spans="1:7" ht="12.75">
      <c r="A493" s="59" t="s">
        <v>167</v>
      </c>
      <c r="B493" s="89">
        <v>0.608</v>
      </c>
      <c r="C493" s="90" t="s">
        <v>173</v>
      </c>
      <c r="D493" s="257"/>
      <c r="E493" s="253">
        <v>15.44</v>
      </c>
      <c r="F493" s="253">
        <v>187.1</v>
      </c>
      <c r="G493" s="303"/>
    </row>
    <row r="494" spans="1:7" ht="12.75">
      <c r="A494" s="61" t="s">
        <v>168</v>
      </c>
      <c r="B494" s="93">
        <v>0.618</v>
      </c>
      <c r="C494" s="242" t="s">
        <v>174</v>
      </c>
      <c r="D494" s="91"/>
      <c r="E494" s="83">
        <v>15.7</v>
      </c>
      <c r="F494" s="92">
        <v>193.5</v>
      </c>
      <c r="G494" s="304"/>
    </row>
    <row r="495" spans="1:7" ht="12.75">
      <c r="A495" s="61" t="s">
        <v>133</v>
      </c>
      <c r="B495" s="243">
        <v>0.628</v>
      </c>
      <c r="C495" s="242" t="s">
        <v>137</v>
      </c>
      <c r="D495" s="95" t="s">
        <v>76</v>
      </c>
      <c r="E495" s="87">
        <v>15.95</v>
      </c>
      <c r="F495" s="96">
        <v>200</v>
      </c>
      <c r="G495" s="65" t="s">
        <v>76</v>
      </c>
    </row>
    <row r="496" spans="1:7" ht="13.5" thickBot="1">
      <c r="A496" s="244" t="s">
        <v>134</v>
      </c>
      <c r="B496" s="245">
        <v>0.757</v>
      </c>
      <c r="C496" s="246" t="s">
        <v>138</v>
      </c>
      <c r="D496" s="261" t="s">
        <v>77</v>
      </c>
      <c r="E496" s="262">
        <v>19.22</v>
      </c>
      <c r="F496" s="263">
        <v>290</v>
      </c>
      <c r="G496" s="264" t="s">
        <v>77</v>
      </c>
    </row>
  </sheetData>
  <sheetProtection/>
  <mergeCells count="61">
    <mergeCell ref="C400:C402"/>
    <mergeCell ref="B362:B363"/>
    <mergeCell ref="C362:C363"/>
    <mergeCell ref="D362:D363"/>
    <mergeCell ref="D381:D382"/>
    <mergeCell ref="G437:G438"/>
    <mergeCell ref="A350:B350"/>
    <mergeCell ref="A324:B324"/>
    <mergeCell ref="A330:B330"/>
    <mergeCell ref="A334:B334"/>
    <mergeCell ref="A338:B338"/>
    <mergeCell ref="A340:B340"/>
    <mergeCell ref="A342:B342"/>
    <mergeCell ref="A347:B347"/>
    <mergeCell ref="E400:E403"/>
    <mergeCell ref="A295:G295"/>
    <mergeCell ref="B403:D403"/>
    <mergeCell ref="A305:B305"/>
    <mergeCell ref="A307:B307"/>
    <mergeCell ref="A311:B311"/>
    <mergeCell ref="A315:B315"/>
    <mergeCell ref="A318:B318"/>
    <mergeCell ref="A322:B322"/>
    <mergeCell ref="E305:F305"/>
    <mergeCell ref="A362:A363"/>
    <mergeCell ref="D435:G435"/>
    <mergeCell ref="A436:G436"/>
    <mergeCell ref="A434:G434"/>
    <mergeCell ref="B382:C382"/>
    <mergeCell ref="A435:C435"/>
    <mergeCell ref="E419:F419"/>
    <mergeCell ref="E418:F418"/>
    <mergeCell ref="G416:G419"/>
    <mergeCell ref="C416:C419"/>
    <mergeCell ref="B400:B402"/>
    <mergeCell ref="B10:G10"/>
    <mergeCell ref="A1:G1"/>
    <mergeCell ref="B165:F165"/>
    <mergeCell ref="A6:G6"/>
    <mergeCell ref="B67:G67"/>
    <mergeCell ref="B109:G109"/>
    <mergeCell ref="B125:G125"/>
    <mergeCell ref="B157:G157"/>
    <mergeCell ref="B76:D76"/>
    <mergeCell ref="B11:G11"/>
    <mergeCell ref="C77:C78"/>
    <mergeCell ref="D77:D78"/>
    <mergeCell ref="B185:G185"/>
    <mergeCell ref="B256:G256"/>
    <mergeCell ref="B206:G206"/>
    <mergeCell ref="B246:G246"/>
    <mergeCell ref="A437:A438"/>
    <mergeCell ref="B437:B438"/>
    <mergeCell ref="C437:C438"/>
    <mergeCell ref="D437:D438"/>
    <mergeCell ref="E76:E78"/>
    <mergeCell ref="B134:G134"/>
    <mergeCell ref="B167:F167"/>
    <mergeCell ref="B145:G145"/>
    <mergeCell ref="B117:G117"/>
    <mergeCell ref="B77:B78"/>
  </mergeCells>
  <printOptions/>
  <pageMargins left="0.81" right="0.33" top="0.5" bottom="0.5" header="0.5" footer="0.25"/>
  <pageSetup horizontalDpi="600" verticalDpi="600" orientation="portrait" scale="86" r:id="rId2"/>
  <headerFooter alignWithMargins="0">
    <oddFooter>&amp;LACI Engineering&amp;CPage &amp;P&amp;R&amp;D</oddFooter>
  </headerFooter>
  <rowBreaks count="9" manualBreakCount="9">
    <brk id="51" max="255" man="1"/>
    <brk id="106" max="255" man="1"/>
    <brk id="154" max="255" man="1"/>
    <brk id="203" max="255" man="1"/>
    <brk id="251" max="255" man="1"/>
    <brk id="294" max="255" man="1"/>
    <brk id="353" max="6" man="1"/>
    <brk id="376" max="255" man="1"/>
    <brk id="43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 Engineering</dc:creator>
  <cp:keywords/>
  <dc:description/>
  <cp:lastModifiedBy>Christopher J. Darnell</cp:lastModifiedBy>
  <cp:lastPrinted>2005-06-21T13:30:26Z</cp:lastPrinted>
  <dcterms:created xsi:type="dcterms:W3CDTF">2005-02-08T17:55:32Z</dcterms:created>
  <dcterms:modified xsi:type="dcterms:W3CDTF">2013-05-28T14:05:52Z</dcterms:modified>
  <cp:category/>
  <cp:version/>
  <cp:contentType/>
  <cp:contentStatus/>
</cp:coreProperties>
</file>